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O:\Comptabilité\CONTRÔLEUR\00 - SALAIRES\Feuille de temps\2025\"/>
    </mc:Choice>
  </mc:AlternateContent>
  <xr:revisionPtr revIDLastSave="0" documentId="13_ncr:1_{F4690431-C3BE-4A7C-BE63-3997591FA52F}" xr6:coauthVersionLast="47" xr6:coauthVersionMax="47" xr10:uidLastSave="{00000000-0000-0000-0000-000000000000}"/>
  <bookViews>
    <workbookView xWindow="-120" yWindow="-120" windowWidth="29040" windowHeight="15720" firstSheet="2" activeTab="7" xr2:uid="{BD0B9F10-061C-41D9-9A78-0AC6C54F83C7}"/>
  </bookViews>
  <sheets>
    <sheet name="Period" sheetId="6" state="hidden" r:id="rId1"/>
    <sheet name="Dép Can - Usa Carte de Crédit" sheetId="10" state="hidden" r:id="rId2"/>
    <sheet name="Dépenses BC" sheetId="11" r:id="rId3"/>
    <sheet name="Dépenses P NB NE TN" sheetId="5" r:id="rId4"/>
    <sheet name="Dépenses P Ontario" sheetId="2" r:id="rId5"/>
    <sheet name="Dépenses P. QC" sheetId="4" r:id="rId6"/>
    <sheet name="Repas" sheetId="7" r:id="rId7"/>
    <sheet name="FDT - Admin - Achat" sheetId="12" r:id="rId8"/>
  </sheets>
  <definedNames>
    <definedName name="_xlnm.Print_Area" localSheetId="1">'Dép Can - Usa Carte de Crédit'!$A$1:$P$61</definedName>
    <definedName name="_xlnm.Print_Area" localSheetId="2">'Dépenses BC'!$B$1:$N$55</definedName>
    <definedName name="_xlnm.Print_Area" localSheetId="3">'Dépenses P NB NE TN'!$A$1:$N$55</definedName>
    <definedName name="_xlnm.Print_Area" localSheetId="4">'Dépenses P Ontario'!$A$1:$O$56</definedName>
    <definedName name="_xlnm.Print_Area" localSheetId="5">'Dépenses P. QC'!$A$1:$O$60</definedName>
    <definedName name="_xlnm.Print_Area" localSheetId="7">'FDT - Admin - Achat'!$B$1:$O$51</definedName>
    <definedName name="_xlnm.Print_Area" localSheetId="6">Repas!$A$1:$I$30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5" i="12" l="1"/>
  <c r="F47" i="12" s="1"/>
  <c r="F40" i="12"/>
  <c r="B2" i="7"/>
  <c r="D2" i="7"/>
  <c r="F5" i="4"/>
  <c r="N5" i="4"/>
  <c r="F5" i="2"/>
  <c r="N5" i="2"/>
  <c r="F5" i="5"/>
  <c r="M5" i="5"/>
  <c r="K5" i="5" s="1"/>
  <c r="M5" i="11"/>
  <c r="F5" i="11"/>
  <c r="N4" i="10"/>
  <c r="G4" i="10"/>
  <c r="B5" i="7"/>
  <c r="K2" i="12"/>
  <c r="C41" i="12" s="1"/>
  <c r="F35" i="12"/>
  <c r="D31" i="12" s="1"/>
  <c r="F15" i="12"/>
  <c r="D11" i="12" s="1"/>
  <c r="F20" i="12"/>
  <c r="D16" i="12" s="1"/>
  <c r="F25" i="12"/>
  <c r="D21" i="12" s="1"/>
  <c r="F30" i="12"/>
  <c r="D26" i="12" s="1"/>
  <c r="D36" i="12"/>
  <c r="F45" i="12"/>
  <c r="D41" i="12" s="1"/>
  <c r="L46" i="12"/>
  <c r="M46" i="12"/>
  <c r="L8" i="12" s="1"/>
  <c r="B49" i="12"/>
  <c r="I49" i="12"/>
  <c r="L49" i="12"/>
  <c r="J9" i="10"/>
  <c r="J10" i="10"/>
  <c r="J11" i="10"/>
  <c r="J12" i="10"/>
  <c r="J13" i="10"/>
  <c r="J14" i="10"/>
  <c r="J8" i="10"/>
  <c r="N46" i="12" l="1"/>
  <c r="C46" i="12"/>
  <c r="C36" i="12"/>
  <c r="N47" i="12"/>
  <c r="N11" i="12"/>
  <c r="N16" i="12" s="1"/>
  <c r="N21" i="12" s="1"/>
  <c r="N26" i="12" s="1"/>
  <c r="N31" i="12" s="1"/>
  <c r="N36" i="12" s="1"/>
  <c r="N41" i="12" s="1"/>
  <c r="L7" i="12"/>
  <c r="L6" i="12" s="1"/>
  <c r="K5" i="4"/>
  <c r="I9" i="5"/>
  <c r="I17" i="11"/>
  <c r="K17" i="11" s="1"/>
  <c r="M17" i="11" s="1"/>
  <c r="I16" i="11"/>
  <c r="I14" i="11"/>
  <c r="I13" i="11"/>
  <c r="I17" i="5"/>
  <c r="I16" i="5"/>
  <c r="I15" i="5"/>
  <c r="I14" i="5"/>
  <c r="I10" i="2"/>
  <c r="I17" i="2"/>
  <c r="K17" i="2" s="1"/>
  <c r="N17" i="2" s="1"/>
  <c r="I16" i="2"/>
  <c r="K16" i="2" s="1"/>
  <c r="I14" i="2"/>
  <c r="K14" i="2" s="1"/>
  <c r="N14" i="2" s="1"/>
  <c r="I15" i="2"/>
  <c r="I17" i="4"/>
  <c r="I16" i="4"/>
  <c r="I12" i="4"/>
  <c r="I13" i="4"/>
  <c r="I14" i="4"/>
  <c r="I12" i="11"/>
  <c r="I11" i="11"/>
  <c r="I10" i="11"/>
  <c r="I9" i="11"/>
  <c r="I13" i="5"/>
  <c r="K13" i="5" s="1"/>
  <c r="M13" i="5" s="1"/>
  <c r="I12" i="5"/>
  <c r="K12" i="5" s="1"/>
  <c r="M12" i="5" s="1"/>
  <c r="I11" i="5"/>
  <c r="K11" i="5" s="1"/>
  <c r="M11" i="5" s="1"/>
  <c r="I10" i="5"/>
  <c r="I11" i="4"/>
  <c r="I10" i="4"/>
  <c r="I9" i="4"/>
  <c r="I9" i="2"/>
  <c r="I11" i="2"/>
  <c r="I12" i="2"/>
  <c r="I13" i="2"/>
  <c r="M1" i="11"/>
  <c r="K43" i="11" s="1"/>
  <c r="K23" i="11"/>
  <c r="I51" i="11"/>
  <c r="I39" i="11"/>
  <c r="I28" i="11"/>
  <c r="G18" i="11"/>
  <c r="K5" i="11"/>
  <c r="B54" i="11"/>
  <c r="K9" i="11"/>
  <c r="M9" i="11" s="1"/>
  <c r="K15" i="11"/>
  <c r="M15" i="11" s="1"/>
  <c r="K26" i="11"/>
  <c r="M26" i="11" s="1"/>
  <c r="I18" i="11"/>
  <c r="I53" i="11" s="1"/>
  <c r="K11" i="11"/>
  <c r="M11" i="11" s="1"/>
  <c r="K27" i="11"/>
  <c r="M27" i="11" s="1"/>
  <c r="M1" i="5"/>
  <c r="K27" i="5" s="1"/>
  <c r="M27" i="5" s="1"/>
  <c r="M8" i="10"/>
  <c r="B60" i="10"/>
  <c r="J56" i="10"/>
  <c r="L55" i="10"/>
  <c r="L54" i="10"/>
  <c r="L53" i="10"/>
  <c r="M52" i="10"/>
  <c r="M51" i="10"/>
  <c r="M50" i="10"/>
  <c r="M49" i="10"/>
  <c r="M48" i="10"/>
  <c r="M47" i="10"/>
  <c r="M46" i="10"/>
  <c r="M45" i="10"/>
  <c r="M44" i="10"/>
  <c r="M43" i="10"/>
  <c r="J39" i="10"/>
  <c r="L38" i="10"/>
  <c r="L37" i="10"/>
  <c r="L39" i="10" s="1"/>
  <c r="M39" i="10" s="1"/>
  <c r="M36" i="10"/>
  <c r="M35" i="10"/>
  <c r="M34" i="10"/>
  <c r="M33" i="10"/>
  <c r="M32" i="10"/>
  <c r="M31" i="10"/>
  <c r="M30" i="10"/>
  <c r="L26" i="10"/>
  <c r="J26" i="10"/>
  <c r="M25" i="10"/>
  <c r="M24" i="10"/>
  <c r="M23" i="10"/>
  <c r="M22" i="10"/>
  <c r="M21" i="10"/>
  <c r="M20" i="10"/>
  <c r="L15" i="10"/>
  <c r="M15" i="10" s="1"/>
  <c r="J15" i="10"/>
  <c r="J60" i="10" s="1"/>
  <c r="H15" i="10"/>
  <c r="M14" i="10"/>
  <c r="M13" i="10"/>
  <c r="M12" i="10"/>
  <c r="M11" i="10"/>
  <c r="M10" i="10"/>
  <c r="M9" i="10"/>
  <c r="M26" i="10"/>
  <c r="L56" i="10"/>
  <c r="L60" i="10" s="1"/>
  <c r="E26" i="7"/>
  <c r="B54" i="5"/>
  <c r="B58" i="4"/>
  <c r="O1" i="2"/>
  <c r="K12" i="2" s="1"/>
  <c r="N12" i="2" s="1"/>
  <c r="K15" i="2"/>
  <c r="N15" i="2" s="1"/>
  <c r="G18" i="5"/>
  <c r="F19" i="7"/>
  <c r="F22" i="7" s="1"/>
  <c r="E19" i="7"/>
  <c r="E22" i="7" s="1"/>
  <c r="D19" i="7"/>
  <c r="D22" i="7" s="1"/>
  <c r="B55" i="2"/>
  <c r="L8" i="2"/>
  <c r="L22" i="2"/>
  <c r="L31" i="2" s="1"/>
  <c r="L51" i="2"/>
  <c r="K13" i="2"/>
  <c r="N13" i="2" s="1"/>
  <c r="K11" i="2"/>
  <c r="I51" i="5"/>
  <c r="K23" i="5"/>
  <c r="M23" i="5"/>
  <c r="I28" i="5"/>
  <c r="I39" i="5"/>
  <c r="K17" i="5"/>
  <c r="M17" i="5" s="1"/>
  <c r="K34" i="5"/>
  <c r="M34" i="5" s="1"/>
  <c r="K49" i="5"/>
  <c r="M49" i="5" s="1"/>
  <c r="K38" i="5"/>
  <c r="M38" i="5"/>
  <c r="K36" i="5"/>
  <c r="M36" i="5" s="1"/>
  <c r="K43" i="5"/>
  <c r="M43" i="5" s="1"/>
  <c r="K47" i="5"/>
  <c r="M47" i="5"/>
  <c r="K35" i="5"/>
  <c r="M35" i="5" s="1"/>
  <c r="K46" i="5"/>
  <c r="M46" i="5" s="1"/>
  <c r="K50" i="5"/>
  <c r="M50" i="5" s="1"/>
  <c r="K25" i="5"/>
  <c r="M25" i="5"/>
  <c r="K44" i="5"/>
  <c r="M44" i="5" s="1"/>
  <c r="B4" i="6"/>
  <c r="C4" i="6" s="1"/>
  <c r="B5" i="6" s="1"/>
  <c r="C5" i="6" s="1"/>
  <c r="B6" i="6" s="1"/>
  <c r="C6" i="6" s="1"/>
  <c r="B7" i="6" s="1"/>
  <c r="C7" i="6" s="1"/>
  <c r="B8" i="6" s="1"/>
  <c r="C8" i="6" s="1"/>
  <c r="B9" i="6" s="1"/>
  <c r="C9" i="6" s="1"/>
  <c r="B10" i="6" s="1"/>
  <c r="C10" i="6" s="1"/>
  <c r="B11" i="6" s="1"/>
  <c r="C11" i="6" s="1"/>
  <c r="B12" i="6" s="1"/>
  <c r="C12" i="6" s="1"/>
  <c r="B13" i="6" s="1"/>
  <c r="C13" i="6" s="1"/>
  <c r="B14" i="6" s="1"/>
  <c r="C14" i="6" s="1"/>
  <c r="B15" i="6" s="1"/>
  <c r="C15" i="6" s="1"/>
  <c r="B16" i="6" s="1"/>
  <c r="C16" i="6" s="1"/>
  <c r="B17" i="6" s="1"/>
  <c r="C17" i="6" s="1"/>
  <c r="B18" i="6" s="1"/>
  <c r="C18" i="6" s="1"/>
  <c r="B19" i="6" s="1"/>
  <c r="C19" i="6" s="1"/>
  <c r="B20" i="6" s="1"/>
  <c r="C20" i="6" s="1"/>
  <c r="B21" i="6" s="1"/>
  <c r="C21" i="6" s="1"/>
  <c r="B22" i="6" s="1"/>
  <c r="C22" i="6" s="1"/>
  <c r="B23" i="6" s="1"/>
  <c r="C23" i="6" s="1"/>
  <c r="B24" i="6" s="1"/>
  <c r="C24" i="6" s="1"/>
  <c r="B25" i="6" s="1"/>
  <c r="C25" i="6" s="1"/>
  <c r="B26" i="6" s="1"/>
  <c r="C26" i="6" s="1"/>
  <c r="B27" i="6" s="1"/>
  <c r="C27" i="6" s="1"/>
  <c r="B28" i="6" s="1"/>
  <c r="C28" i="6" s="1"/>
  <c r="B29" i="6" s="1"/>
  <c r="C29" i="6" s="1"/>
  <c r="B30" i="6" s="1"/>
  <c r="C30" i="6" s="1"/>
  <c r="B31" i="6" s="1"/>
  <c r="C31" i="6" s="1"/>
  <c r="B32" i="6" s="1"/>
  <c r="C32" i="6" s="1"/>
  <c r="B33" i="6" s="1"/>
  <c r="C33" i="6" s="1"/>
  <c r="B34" i="6" s="1"/>
  <c r="C34" i="6" s="1"/>
  <c r="B35" i="6" s="1"/>
  <c r="C35" i="6" s="1"/>
  <c r="B36" i="6" s="1"/>
  <c r="C36" i="6" s="1"/>
  <c r="B37" i="6" s="1"/>
  <c r="C37" i="6" s="1"/>
  <c r="B38" i="6" s="1"/>
  <c r="C38" i="6" s="1"/>
  <c r="B39" i="6" s="1"/>
  <c r="C39" i="6" s="1"/>
  <c r="B40" i="6" s="1"/>
  <c r="C40" i="6" s="1"/>
  <c r="B41" i="6" s="1"/>
  <c r="C41" i="6" s="1"/>
  <c r="B42" i="6" s="1"/>
  <c r="C42" i="6" s="1"/>
  <c r="B43" i="6" s="1"/>
  <c r="C43" i="6" s="1"/>
  <c r="B44" i="6" s="1"/>
  <c r="C44" i="6" s="1"/>
  <c r="B45" i="6" s="1"/>
  <c r="C45" i="6" s="1"/>
  <c r="B46" i="6" s="1"/>
  <c r="C46" i="6" s="1"/>
  <c r="B47" i="6" s="1"/>
  <c r="C47" i="6" s="1"/>
  <c r="B48" i="6" s="1"/>
  <c r="C48" i="6" s="1"/>
  <c r="B49" i="6" s="1"/>
  <c r="C49" i="6" s="1"/>
  <c r="B50" i="6" s="1"/>
  <c r="C50" i="6" s="1"/>
  <c r="B51" i="6" s="1"/>
  <c r="C51" i="6" s="1"/>
  <c r="B52" i="6" s="1"/>
  <c r="C52" i="6" s="1"/>
  <c r="B53" i="6" s="1"/>
  <c r="C53" i="6" s="1"/>
  <c r="B54" i="6" s="1"/>
  <c r="C54" i="6" s="1"/>
  <c r="B55" i="6" s="1"/>
  <c r="C55" i="6" s="1"/>
  <c r="T1" i="4"/>
  <c r="L26" i="4" s="1"/>
  <c r="L48" i="4"/>
  <c r="L52" i="4"/>
  <c r="L38" i="4"/>
  <c r="L46" i="4"/>
  <c r="L27" i="4"/>
  <c r="L54" i="4"/>
  <c r="L45" i="4"/>
  <c r="N45" i="4" s="1"/>
  <c r="L25" i="4"/>
  <c r="L50" i="4"/>
  <c r="L33" i="4"/>
  <c r="K5" i="2"/>
  <c r="L4" i="10"/>
  <c r="E2" i="7"/>
  <c r="C18" i="7" s="1"/>
  <c r="C17" i="7" s="1"/>
  <c r="C16" i="7" s="1"/>
  <c r="C15" i="7" s="1"/>
  <c r="C14" i="7" s="1"/>
  <c r="C13" i="7" s="1"/>
  <c r="C12" i="7" s="1"/>
  <c r="O1" i="4"/>
  <c r="R1" i="4"/>
  <c r="K49" i="4"/>
  <c r="K48" i="4"/>
  <c r="N48" i="4" s="1"/>
  <c r="K36" i="4"/>
  <c r="K35" i="4"/>
  <c r="K34" i="4"/>
  <c r="K27" i="4"/>
  <c r="N27" i="4" s="1"/>
  <c r="K26" i="4"/>
  <c r="K25" i="4"/>
  <c r="N25" i="4"/>
  <c r="K28" i="4"/>
  <c r="K37" i="4"/>
  <c r="K54" i="4"/>
  <c r="N54" i="4" s="1"/>
  <c r="K51" i="4"/>
  <c r="K45" i="4"/>
  <c r="K38" i="4"/>
  <c r="N38" i="4"/>
  <c r="K33" i="4"/>
  <c r="N33" i="4"/>
  <c r="K53" i="4"/>
  <c r="K50" i="4"/>
  <c r="N50" i="4" s="1"/>
  <c r="K44" i="4"/>
  <c r="K55" i="4" s="1"/>
  <c r="K52" i="4"/>
  <c r="N52" i="4" s="1"/>
  <c r="K47" i="4"/>
  <c r="K39" i="4"/>
  <c r="K46" i="4"/>
  <c r="N46" i="4"/>
  <c r="Q1" i="4"/>
  <c r="L17" i="4" s="1"/>
  <c r="P1" i="4"/>
  <c r="K12" i="4" s="1"/>
  <c r="L24" i="4"/>
  <c r="N24" i="4" s="1"/>
  <c r="L10" i="4"/>
  <c r="K24" i="4"/>
  <c r="K29" i="4" s="1"/>
  <c r="I55" i="4"/>
  <c r="I40" i="4"/>
  <c r="I29" i="4"/>
  <c r="I51" i="2"/>
  <c r="I39" i="2"/>
  <c r="K8" i="2"/>
  <c r="K47" i="2"/>
  <c r="N47" i="2"/>
  <c r="K43" i="2"/>
  <c r="K51" i="2" s="1"/>
  <c r="K32" i="2"/>
  <c r="N32" i="2" s="1"/>
  <c r="N39" i="2" s="1"/>
  <c r="K36" i="2"/>
  <c r="K24" i="2"/>
  <c r="K23" i="2"/>
  <c r="N23" i="2" s="1"/>
  <c r="K48" i="2"/>
  <c r="N48" i="2"/>
  <c r="K33" i="2"/>
  <c r="K37" i="2"/>
  <c r="K25" i="2"/>
  <c r="K45" i="2"/>
  <c r="N45" i="2"/>
  <c r="K49" i="2"/>
  <c r="N49" i="2"/>
  <c r="K34" i="2"/>
  <c r="K38" i="2"/>
  <c r="K26" i="2"/>
  <c r="N26" i="2" s="1"/>
  <c r="K46" i="2"/>
  <c r="N46" i="2"/>
  <c r="K50" i="2"/>
  <c r="N50" i="2"/>
  <c r="K35" i="2"/>
  <c r="K27" i="2"/>
  <c r="N27" i="2" s="1"/>
  <c r="K44" i="2"/>
  <c r="N44" i="2" s="1"/>
  <c r="N51" i="2" s="1"/>
  <c r="N33" i="2"/>
  <c r="N38" i="2"/>
  <c r="N35" i="2"/>
  <c r="N25" i="2"/>
  <c r="N34" i="2"/>
  <c r="N37" i="2"/>
  <c r="N36" i="2"/>
  <c r="K39" i="2"/>
  <c r="K28" i="2"/>
  <c r="N43" i="2"/>
  <c r="L28" i="2"/>
  <c r="L18" i="2"/>
  <c r="L39" i="2"/>
  <c r="N24" i="2"/>
  <c r="L55" i="2"/>
  <c r="K9" i="2"/>
  <c r="N9" i="2"/>
  <c r="K10" i="2"/>
  <c r="N10" i="2" s="1"/>
  <c r="E24" i="7" l="1"/>
  <c r="M43" i="11"/>
  <c r="K28" i="5"/>
  <c r="N49" i="4"/>
  <c r="M28" i="5"/>
  <c r="N28" i="2"/>
  <c r="N26" i="4"/>
  <c r="N29" i="4" s="1"/>
  <c r="L29" i="4"/>
  <c r="K40" i="4"/>
  <c r="K17" i="4"/>
  <c r="N17" i="4" s="1"/>
  <c r="K9" i="4"/>
  <c r="N9" i="4" s="1"/>
  <c r="N44" i="4"/>
  <c r="L39" i="4"/>
  <c r="N39" i="4" s="1"/>
  <c r="K37" i="5"/>
  <c r="M37" i="5" s="1"/>
  <c r="K26" i="5"/>
  <c r="M26" i="5" s="1"/>
  <c r="K48" i="5"/>
  <c r="M48" i="5" s="1"/>
  <c r="M56" i="10"/>
  <c r="M60" i="10" s="1"/>
  <c r="K14" i="5"/>
  <c r="M14" i="5" s="1"/>
  <c r="K16" i="11"/>
  <c r="M16" i="11" s="1"/>
  <c r="K44" i="11"/>
  <c r="M44" i="11" s="1"/>
  <c r="K10" i="11"/>
  <c r="M10" i="11" s="1"/>
  <c r="K38" i="11"/>
  <c r="M38" i="11" s="1"/>
  <c r="K32" i="11"/>
  <c r="L51" i="4"/>
  <c r="N51" i="4" s="1"/>
  <c r="K33" i="5"/>
  <c r="M33" i="5" s="1"/>
  <c r="K24" i="5"/>
  <c r="M24" i="5" s="1"/>
  <c r="M23" i="11"/>
  <c r="I18" i="5"/>
  <c r="I53" i="5" s="1"/>
  <c r="L12" i="4"/>
  <c r="N12" i="4" s="1"/>
  <c r="L36" i="4"/>
  <c r="N36" i="4" s="1"/>
  <c r="L34" i="4"/>
  <c r="N34" i="4" s="1"/>
  <c r="K25" i="11"/>
  <c r="M25" i="11" s="1"/>
  <c r="K45" i="11"/>
  <c r="M45" i="11" s="1"/>
  <c r="K49" i="11"/>
  <c r="M49" i="11" s="1"/>
  <c r="K50" i="11"/>
  <c r="M50" i="11" s="1"/>
  <c r="L13" i="4"/>
  <c r="L35" i="4"/>
  <c r="N35" i="4" s="1"/>
  <c r="L14" i="4"/>
  <c r="L44" i="4"/>
  <c r="L28" i="4"/>
  <c r="N28" i="4" s="1"/>
  <c r="L37" i="4"/>
  <c r="N37" i="4" s="1"/>
  <c r="K45" i="5"/>
  <c r="K37" i="11"/>
  <c r="M37" i="11" s="1"/>
  <c r="K36" i="11"/>
  <c r="M36" i="11" s="1"/>
  <c r="K14" i="11"/>
  <c r="M14" i="11" s="1"/>
  <c r="N11" i="2"/>
  <c r="K12" i="11"/>
  <c r="K15" i="5"/>
  <c r="M15" i="5" s="1"/>
  <c r="K47" i="11"/>
  <c r="M47" i="11" s="1"/>
  <c r="L9" i="4"/>
  <c r="K14" i="4"/>
  <c r="N14" i="4" s="1"/>
  <c r="L53" i="4"/>
  <c r="N53" i="4" s="1"/>
  <c r="L47" i="4"/>
  <c r="N47" i="4" s="1"/>
  <c r="L49" i="4"/>
  <c r="K32" i="5"/>
  <c r="K10" i="5"/>
  <c r="M10" i="5" s="1"/>
  <c r="K48" i="11"/>
  <c r="M48" i="11" s="1"/>
  <c r="K35" i="11"/>
  <c r="M35" i="11" s="1"/>
  <c r="K24" i="11"/>
  <c r="M24" i="11" s="1"/>
  <c r="K34" i="11"/>
  <c r="M34" i="11" s="1"/>
  <c r="K13" i="4"/>
  <c r="N13" i="4" s="1"/>
  <c r="K10" i="4"/>
  <c r="N10" i="4" s="1"/>
  <c r="K46" i="11"/>
  <c r="M46" i="11" s="1"/>
  <c r="K33" i="11"/>
  <c r="M33" i="11" s="1"/>
  <c r="K13" i="11"/>
  <c r="M13" i="11" s="1"/>
  <c r="I18" i="4"/>
  <c r="I57" i="4" s="1"/>
  <c r="L16" i="4"/>
  <c r="N48" i="12"/>
  <c r="C31" i="12"/>
  <c r="M12" i="11"/>
  <c r="K16" i="5"/>
  <c r="M16" i="5" s="1"/>
  <c r="K9" i="5"/>
  <c r="K18" i="2"/>
  <c r="K55" i="2" s="1"/>
  <c r="I18" i="2"/>
  <c r="I54" i="2" s="1"/>
  <c r="N16" i="2"/>
  <c r="K16" i="4"/>
  <c r="N16" i="4" s="1"/>
  <c r="K11" i="4"/>
  <c r="L11" i="4"/>
  <c r="N40" i="4" l="1"/>
  <c r="L40" i="4"/>
  <c r="K39" i="11"/>
  <c r="M32" i="11"/>
  <c r="M39" i="11" s="1"/>
  <c r="M18" i="11"/>
  <c r="M54" i="11" s="1"/>
  <c r="M32" i="5"/>
  <c r="M39" i="5" s="1"/>
  <c r="K39" i="5"/>
  <c r="M45" i="5"/>
  <c r="M51" i="5" s="1"/>
  <c r="K51" i="5"/>
  <c r="K28" i="11"/>
  <c r="K18" i="11"/>
  <c r="K54" i="11" s="1"/>
  <c r="L18" i="4"/>
  <c r="L58" i="4" s="1"/>
  <c r="N18" i="2"/>
  <c r="N55" i="2" s="1"/>
  <c r="K51" i="11"/>
  <c r="M28" i="11"/>
  <c r="M51" i="11"/>
  <c r="N55" i="4"/>
  <c r="N11" i="4"/>
  <c r="L55" i="4"/>
  <c r="C26" i="12"/>
  <c r="K18" i="5"/>
  <c r="K54" i="5" s="1"/>
  <c r="M9" i="5"/>
  <c r="M18" i="5" s="1"/>
  <c r="M54" i="5" s="1"/>
  <c r="N18" i="4"/>
  <c r="N58" i="4" s="1"/>
  <c r="K18" i="4"/>
  <c r="K58" i="4" s="1"/>
  <c r="C21" i="12" l="1"/>
  <c r="C16" i="12" l="1"/>
  <c r="C11" i="12" l="1"/>
  <c r="T68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Karmel Marcotte Lefrancois</author>
  </authors>
  <commentList>
    <comment ref="L6" authorId="0" shapeId="0" xr:uid="{10D6E7D0-1D80-4955-8BE4-27220D90EE9B}">
      <text>
        <r>
          <rPr>
            <b/>
            <sz val="9"/>
            <color indexed="81"/>
            <rFont val="Tahoma"/>
            <family val="2"/>
          </rPr>
          <t>Montant de votre relevé de carte de crédit</t>
        </r>
      </text>
    </comment>
    <comment ref="H7" authorId="0" shapeId="0" xr:uid="{C5015770-3ED7-4710-AE67-A376E2B7A3D8}">
      <text>
        <r>
          <rPr>
            <b/>
            <sz val="9"/>
            <color indexed="81"/>
            <rFont val="Tahoma"/>
            <family val="2"/>
          </rPr>
          <t>Inscrire seulement miles</t>
        </r>
      </text>
    </comment>
    <comment ref="J18" authorId="0" shapeId="0" xr:uid="{C79E81FF-DE75-4B6B-A7EB-16EAE48B3A36}">
      <text>
        <r>
          <rPr>
            <b/>
            <sz val="9"/>
            <color indexed="81"/>
            <rFont val="Tahoma"/>
            <family val="2"/>
          </rPr>
          <t>Montant de votre facture usa et inscrire seulement des chiffres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Genevieve Marois</author>
  </authors>
  <commentList>
    <comment ref="G8" authorId="0" shapeId="0" xr:uid="{06D57EE9-0751-42F0-9694-F9B06A1A09E1}">
      <text>
        <r>
          <rPr>
            <b/>
            <sz val="9"/>
            <color indexed="81"/>
            <rFont val="Tahoma"/>
            <family val="2"/>
          </rPr>
          <t>Genevieve Marois:</t>
        </r>
        <r>
          <rPr>
            <sz val="9"/>
            <color indexed="81"/>
            <rFont val="Tahoma"/>
            <family val="2"/>
          </rPr>
          <t xml:space="preserve">
ce montant pour chaque kilométre parcouru au-delà de 40 kilométres
(identitifiez le nombre km total)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Genevieve Marois</author>
  </authors>
  <commentList>
    <comment ref="G8" authorId="0" shapeId="0" xr:uid="{DED22451-81F3-4011-8E08-57218B4179D5}">
      <text>
        <r>
          <rPr>
            <b/>
            <sz val="9"/>
            <color indexed="81"/>
            <rFont val="Tahoma"/>
            <family val="2"/>
          </rPr>
          <t>Genevieve Marois:</t>
        </r>
        <r>
          <rPr>
            <sz val="9"/>
            <color indexed="81"/>
            <rFont val="Tahoma"/>
            <family val="2"/>
          </rPr>
          <t xml:space="preserve">
ce montant pour chaque kilométre parcouru au-delà de 40 kilométres
(identitifiez le nombre km total)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Genevieve Marois</author>
  </authors>
  <commentList>
    <comment ref="G8" authorId="0" shapeId="0" xr:uid="{6F1616A2-E654-4C2D-B2E3-A62C5CB053D0}">
      <text>
        <r>
          <rPr>
            <b/>
            <sz val="9"/>
            <color indexed="81"/>
            <rFont val="Tahoma"/>
            <family val="2"/>
          </rPr>
          <t>Genevieve Marois:</t>
        </r>
        <r>
          <rPr>
            <sz val="9"/>
            <color indexed="81"/>
            <rFont val="Tahoma"/>
            <family val="2"/>
          </rPr>
          <t xml:space="preserve">
ce montant pour chaque kilométre parcouru au-delà de 40 kilométres
(identitifiez le nombre km total)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Genevieve Marois</author>
  </authors>
  <commentList>
    <comment ref="G8" authorId="0" shapeId="0" xr:uid="{9CAAEA46-D8CF-4E73-907E-C85FBDCD5105}">
      <text>
        <r>
          <rPr>
            <b/>
            <sz val="9"/>
            <color indexed="81"/>
            <rFont val="Tahoma"/>
            <family val="2"/>
          </rPr>
          <t>Genevieve Marois:</t>
        </r>
        <r>
          <rPr>
            <sz val="9"/>
            <color indexed="81"/>
            <rFont val="Tahoma"/>
            <family val="2"/>
          </rPr>
          <t xml:space="preserve">
ce montant pour chaque kilométre parcouru au-delà de 40 kilométres
(identitifiez le nombre km total)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Gisèle Grenier</author>
    <author>Genevieve Marois</author>
  </authors>
  <commentList>
    <comment ref="G2" authorId="0" shapeId="0" xr:uid="{AAB548A4-0551-48EA-BED0-B61AE119CCED}">
      <text>
        <r>
          <rPr>
            <b/>
            <sz val="9"/>
            <color indexed="81"/>
            <rFont val="Tahoma"/>
            <family val="2"/>
          </rPr>
          <t>Indicate the period</t>
        </r>
      </text>
    </comment>
    <comment ref="G4" authorId="1" shapeId="0" xr:uid="{0C5B0C18-8E95-4BFC-9D04-C4E63E11D5E5}">
      <text>
        <r>
          <rPr>
            <b/>
            <sz val="9"/>
            <color indexed="81"/>
            <rFont val="Tahoma"/>
            <family val="2"/>
          </rPr>
          <t>Writing number project</t>
        </r>
      </text>
    </comment>
    <comment ref="F11" authorId="1" shapeId="0" xr:uid="{AB78CDEF-4B3F-4767-AC05-CA367B9C16D5}">
      <text>
        <r>
          <rPr>
            <b/>
            <sz val="9"/>
            <color indexed="81"/>
            <rFont val="Tahoma"/>
            <family val="2"/>
          </rPr>
          <t>Inscrire seulement un  X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Gisèle Grenier</author>
    <author>Karmel Marcotte Lefrancois</author>
  </authors>
  <commentList>
    <comment ref="G2" authorId="0" shapeId="0" xr:uid="{613EA961-9214-4869-89E8-1C212EAFC918}">
      <text>
        <r>
          <rPr>
            <b/>
            <sz val="9"/>
            <color indexed="81"/>
            <rFont val="Tahoma"/>
            <family val="2"/>
          </rPr>
          <t>Enter your name</t>
        </r>
      </text>
    </comment>
    <comment ref="N2" authorId="0" shapeId="0" xr:uid="{0805C006-1839-4E3A-90F6-E1A211C8F0A7}">
      <text>
        <r>
          <rPr>
            <b/>
            <sz val="9"/>
            <color indexed="81"/>
            <rFont val="Tahoma"/>
            <family val="2"/>
          </rPr>
          <t>Only select from this list the period and date will show out</t>
        </r>
      </text>
    </comment>
    <comment ref="G15" authorId="1" shapeId="0" xr:uid="{E3AA92B9-CC10-4DBD-A3A4-20FCBABDBEEB}">
      <text>
        <r>
          <rPr>
            <b/>
            <sz val="12"/>
            <color indexed="81"/>
            <rFont val="Arial"/>
            <family val="2"/>
          </rPr>
          <t>Pour vos congés vous pouvez maintenant faire un choix.
Il sera important de supprimer votre choix à la période suivante.</t>
        </r>
      </text>
    </comment>
    <comment ref="G20" authorId="1" shapeId="0" xr:uid="{638E50E1-62A9-4090-A24C-F80088B777C7}">
      <text>
        <r>
          <rPr>
            <b/>
            <sz val="12"/>
            <color indexed="81"/>
            <rFont val="Arial"/>
            <family val="2"/>
          </rPr>
          <t>Pour vos congés vous pouvez maintenant faire un choix.
Il sera important de supprimer votre choix à la période suivante.</t>
        </r>
      </text>
    </comment>
    <comment ref="G25" authorId="1" shapeId="0" xr:uid="{95A16EE5-134E-4E55-B6BB-A1B4BB989E84}">
      <text>
        <r>
          <rPr>
            <b/>
            <sz val="12"/>
            <color indexed="81"/>
            <rFont val="Arial"/>
            <family val="2"/>
          </rPr>
          <t>Pour vos congés vous pouvez maintenant faire un choix.
Il sera important de supprimer votre choix à la période suivante.</t>
        </r>
      </text>
    </comment>
    <comment ref="G30" authorId="1" shapeId="0" xr:uid="{F3AD1A50-3551-4EFA-BA19-E184EDB69BF3}">
      <text>
        <r>
          <rPr>
            <b/>
            <sz val="12"/>
            <color indexed="81"/>
            <rFont val="Arial"/>
            <family val="2"/>
          </rPr>
          <t>Pour vos congés vous pouvez maintenant faire un choix.
Il sera important de supprimer votre choix à la période suivante.</t>
        </r>
      </text>
    </comment>
    <comment ref="G35" authorId="1" shapeId="0" xr:uid="{2BC73CA2-F8B7-4AE8-9C36-EA0A157F6BB7}">
      <text>
        <r>
          <rPr>
            <b/>
            <sz val="12"/>
            <color indexed="81"/>
            <rFont val="Arial"/>
            <family val="2"/>
          </rPr>
          <t>Pour vos congés vous pouvez maintenant faire un choix.
Il sera important de supprimer votre choix à la période suivante.</t>
        </r>
      </text>
    </comment>
    <comment ref="G40" authorId="1" shapeId="0" xr:uid="{99DA026D-0793-4C11-A56A-0541416F55A2}">
      <text>
        <r>
          <rPr>
            <b/>
            <sz val="12"/>
            <color indexed="81"/>
            <rFont val="Arial"/>
            <family val="2"/>
          </rPr>
          <t>Pour vos congés vous pouvez maintenant faire un choix.
Il sera important de supprimer votre choix à la période suivante.</t>
        </r>
      </text>
    </comment>
    <comment ref="G45" authorId="1" shapeId="0" xr:uid="{4F2D47F2-CCA0-46B3-ADBD-6E1FCA7244E1}">
      <text>
        <r>
          <rPr>
            <b/>
            <sz val="12"/>
            <color indexed="81"/>
            <rFont val="Arial"/>
            <family val="2"/>
          </rPr>
          <t>Pour vos congés vous pouvez maintenant faire un choix.
Il sera important de supprimer votre choix à la période suivante.</t>
        </r>
      </text>
    </comment>
  </commentList>
</comments>
</file>

<file path=xl/sharedStrings.xml><?xml version="1.0" encoding="utf-8"?>
<sst xmlns="http://schemas.openxmlformats.org/spreadsheetml/2006/main" count="608" uniqueCount="240">
  <si>
    <t>TOTAL</t>
  </si>
  <si>
    <t>KM</t>
  </si>
  <si>
    <t>DATE</t>
  </si>
  <si>
    <t>CUSTOMER NAME AND PLACE</t>
  </si>
  <si>
    <t>NB /KM</t>
  </si>
  <si>
    <t>CTI</t>
  </si>
  <si>
    <t>Note 1</t>
  </si>
  <si>
    <t>= Taux de récupération de la composante provinciale de la TVH en ontario</t>
  </si>
  <si>
    <t>Une grande entreprise sera tenue de restituer ou "récupérer" les CTI attribuables à la composante provinciale de la TVH qui est payé à l'égard d'un bien ou d'un service. Les personnes assujetties aux restrictions des CTI devront indiquer sépartément dans leur déclarations</t>
  </si>
  <si>
    <t>de taxes, les CTI à 100% ainsi que la portion restituée des CTI. Les restrictions seront éliminées progressivement en réduisant les taux. Ces taux sont les suivants :</t>
  </si>
  <si>
    <t>100% du 1er juillet 2010 au 10 juin 2015</t>
  </si>
  <si>
    <t>75% du 1er juillet 2015 au 30 juin 2016</t>
  </si>
  <si>
    <t>50% du 1er juillet 2016 au 30 juin 2017</t>
  </si>
  <si>
    <t>25% du 1er juillet 2017 au 30 juin 2018</t>
  </si>
  <si>
    <t>0% à partir du 1er juillet 2018</t>
  </si>
  <si>
    <t>CUSTMER NAME, PLACE AND GUEST</t>
  </si>
  <si>
    <t>Per diem :13/113 x 50%
Repas: t.r.p. x 50%</t>
  </si>
  <si>
    <t>DESCRIPTION</t>
  </si>
  <si>
    <t>CTI (note 1)</t>
  </si>
  <si>
    <t>t.r.p</t>
  </si>
  <si>
    <t>n.a</t>
  </si>
  <si>
    <t>taux de taxe</t>
  </si>
  <si>
    <t>Pér</t>
  </si>
  <si>
    <t>NB / KM</t>
  </si>
  <si>
    <t>RTI</t>
  </si>
  <si>
    <t>5/105</t>
  </si>
  <si>
    <t>Per diem: 5/105x50%
Repas: t.r.p. x 50%</t>
  </si>
  <si>
    <t>Per diem: (9,975/109,975)x50%x¹Taux
Repas: (t.r.p. x 50%) x ¹Taux</t>
  </si>
  <si>
    <t>t.r.p.</t>
  </si>
  <si>
    <t>t.r.p. x ¹Taux</t>
  </si>
  <si>
    <r>
      <t xml:space="preserve">(9,975/109,975) x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>taux</t>
    </r>
  </si>
  <si>
    <r>
      <rPr>
        <b/>
        <vertAlign val="superscript"/>
        <sz val="10"/>
        <color theme="0"/>
        <rFont val="Calibri"/>
        <family val="2"/>
        <scheme val="minor"/>
      </rPr>
      <t>1</t>
    </r>
    <r>
      <rPr>
        <b/>
        <sz val="10"/>
        <color theme="0"/>
        <rFont val="Calibri"/>
        <family val="2"/>
        <scheme val="minor"/>
      </rPr>
      <t xml:space="preserve"> Taux de récupération des RTI</t>
    </r>
  </si>
  <si>
    <t>15/115</t>
  </si>
  <si>
    <t>Per diem: 15/115 x 50%
Repas:  t.r.p x 50%</t>
  </si>
  <si>
    <t>2018 : 25%
2019 : 50%
2020 : 75%
2021 : 100%</t>
  </si>
  <si>
    <t>5/115</t>
  </si>
  <si>
    <t>9,975/109,975</t>
  </si>
  <si>
    <t>5/114,975</t>
  </si>
  <si>
    <t>9,975/114,975</t>
  </si>
  <si>
    <t>REF</t>
  </si>
  <si>
    <t>BWD</t>
  </si>
  <si>
    <t>x</t>
  </si>
  <si>
    <t>EMPLOYEE SIGNATURE</t>
  </si>
  <si>
    <t>AUTHORIZED SIGNATURE</t>
  </si>
  <si>
    <t>Grand total</t>
  </si>
  <si>
    <t xml:space="preserve">TOTAL $ </t>
  </si>
  <si>
    <t>TOTAL:</t>
  </si>
  <si>
    <t>Date</t>
  </si>
  <si>
    <t>13/113</t>
  </si>
  <si>
    <t>Verification currency conversion Usa - Can</t>
  </si>
  <si>
    <t>Miles</t>
  </si>
  <si>
    <t>NB /Miles</t>
  </si>
  <si>
    <t>Tx</t>
  </si>
  <si>
    <t>Timmins</t>
  </si>
  <si>
    <t>Total Usa</t>
  </si>
  <si>
    <t>Amount to pay</t>
  </si>
  <si>
    <t>Tx Average</t>
  </si>
  <si>
    <t>Heures</t>
  </si>
  <si>
    <t>FTE</t>
  </si>
  <si>
    <t>Lundi</t>
  </si>
  <si>
    <t>Mardi</t>
  </si>
  <si>
    <t>Mercredi</t>
  </si>
  <si>
    <t>Jeudi</t>
  </si>
  <si>
    <t>Vendredi</t>
  </si>
  <si>
    <t>Samedi</t>
  </si>
  <si>
    <t>Convertir minute en centième</t>
  </si>
  <si>
    <t>Semaine finissant le</t>
  </si>
  <si>
    <t>Approuvé par</t>
  </si>
  <si>
    <t>Souper</t>
  </si>
  <si>
    <t>Déjeuner</t>
  </si>
  <si>
    <t>Total pér repas</t>
  </si>
  <si>
    <t>Dimanche</t>
  </si>
  <si>
    <t>Mercrdi</t>
  </si>
  <si>
    <t>Jours</t>
  </si>
  <si>
    <t>#PROJET</t>
  </si>
  <si>
    <t xml:space="preserve">Semaine finissant le </t>
  </si>
  <si>
    <t>Projet:</t>
  </si>
  <si>
    <t>Repas</t>
  </si>
  <si>
    <t>Comptabilité</t>
  </si>
  <si>
    <t>Nom de l'employé</t>
  </si>
  <si>
    <t>Employé</t>
  </si>
  <si>
    <t>Dîner</t>
  </si>
  <si>
    <t>Signature de l'employé</t>
  </si>
  <si>
    <t>* Veuillez ne pas inscrire lors des jours férié (Colonne E)</t>
  </si>
  <si>
    <t>Dépense
Nouvelle écosse</t>
  </si>
  <si>
    <t>Projet</t>
  </si>
  <si>
    <t>Montant</t>
  </si>
  <si>
    <t>Avant taxes</t>
  </si>
  <si>
    <t># Compte</t>
  </si>
  <si>
    <t>Numéro Vols internationaux</t>
  </si>
  <si>
    <t>Essence, repas levée de fond, cellulaire, location voiture, propane</t>
  </si>
  <si>
    <t>Repas et divertissement</t>
  </si>
  <si>
    <t>Pour les repas perdiem prendre 1ere ligne 5/115 * 50%</t>
  </si>
  <si>
    <t>Autres</t>
  </si>
  <si>
    <t>Nom du client, lieu et invité</t>
  </si>
  <si>
    <t>Per diem Repas</t>
  </si>
  <si>
    <t>Signature autorisée</t>
  </si>
  <si>
    <t>Grand Total</t>
  </si>
  <si>
    <t>Per diem repas</t>
  </si>
  <si>
    <t>Numéro Vols Nationaux</t>
  </si>
  <si>
    <t>Hotêl, taxi, stationnement, autre dépenses</t>
  </si>
  <si>
    <t>* Vous devez nous fournir vos facture de dépenses pour obtenir votre remboursement</t>
  </si>
  <si>
    <t xml:space="preserve"> Pour les repas perdiem prendre 1ere ligne 5/105 * 50%</t>
  </si>
  <si>
    <t>,</t>
  </si>
  <si>
    <t>Dépenses
Ontario</t>
  </si>
  <si>
    <t>Pour les repas perdiem prendre 1ere ligne 13/113 *50%</t>
  </si>
  <si>
    <t>A Payer</t>
  </si>
  <si>
    <t>Numéro Vol Internationaux</t>
  </si>
  <si>
    <t>Essence, repas levée de fond, cellulaire, location de voiture, propane</t>
  </si>
  <si>
    <t>Hotêl, taxi, stationnement, autres dépenses</t>
  </si>
  <si>
    <t>Usa
$ Seulement</t>
  </si>
  <si>
    <t>Canadian
$ Seulement</t>
  </si>
  <si>
    <t>Pour les repas perdiem prendre 1 ere ligne</t>
  </si>
  <si>
    <t>Dépenses Québec</t>
  </si>
  <si>
    <t>Férié</t>
  </si>
  <si>
    <t>* Pour créer une copie de la feuille : CTRL + Clique gauche de la souris maintenir et glisser</t>
  </si>
  <si>
    <t>* Vous devez fournir votre relevé de compte de carte de crédit</t>
  </si>
  <si>
    <t>* Veuillez ne pas inscrire lorsque vous êtes en vacance. (Colonne E) Seulement la description.</t>
  </si>
  <si>
    <t>Vacance</t>
  </si>
  <si>
    <t>Vacance sans solde</t>
  </si>
  <si>
    <t>congé maladie</t>
  </si>
  <si>
    <t>Total des heures travaillées</t>
  </si>
  <si>
    <t>Version 2,0</t>
  </si>
  <si>
    <t>Dépense
BC</t>
  </si>
  <si>
    <t>COLOMBIE BRITANIQUE</t>
  </si>
  <si>
    <t>Per diem: 5/105 x 50%
Repas:  t.r.p x 50%</t>
  </si>
  <si>
    <t>RÉGION</t>
  </si>
  <si>
    <t>1011 - Sherbrooke</t>
  </si>
  <si>
    <t>1012 - Varenne</t>
  </si>
  <si>
    <t>1021 - Halifax</t>
  </si>
  <si>
    <t>1030 - Nouveau Brunswick</t>
  </si>
  <si>
    <t>1040 - Terre-Neuve</t>
  </si>
  <si>
    <t>1050 - Ontario</t>
  </si>
  <si>
    <t>1060 - Alberta</t>
  </si>
  <si>
    <t>1070 - Colombie-Britanique</t>
  </si>
  <si>
    <t>3001 - Guyanne</t>
  </si>
  <si>
    <t>3002 - Suriname</t>
  </si>
  <si>
    <t>4001 -Bermudes</t>
  </si>
  <si>
    <t>5001 - Burkina</t>
  </si>
  <si>
    <t>5002 - Senegal</t>
  </si>
  <si>
    <t>5003 - Togo</t>
  </si>
  <si>
    <t>5004 - Mali</t>
  </si>
  <si>
    <t>5005 -Cote d'Ivoire</t>
  </si>
  <si>
    <t>5006 -Namibia</t>
  </si>
  <si>
    <t>10001 GC</t>
  </si>
  <si>
    <t>10002 RC</t>
  </si>
  <si>
    <t>10003 DD</t>
  </si>
  <si>
    <t>10004 BLAST</t>
  </si>
  <si>
    <t>10005 AIR CORE(AC)</t>
  </si>
  <si>
    <t>10006 RAB</t>
  </si>
  <si>
    <t>10007 SONIC</t>
  </si>
  <si>
    <t>10008 AUTRES</t>
  </si>
  <si>
    <t xml:space="preserve">10099 FORAGE MINIER, TOTAL </t>
  </si>
  <si>
    <t xml:space="preserve">10100 FORAGE SPÉCIALISÉ </t>
  </si>
  <si>
    <t>10101 PILLING</t>
  </si>
  <si>
    <t>10102 PIEUX</t>
  </si>
  <si>
    <t xml:space="preserve">10199 FORAGE SPÉCIALISÉ , TOTAL </t>
  </si>
  <si>
    <t>10200 FORAGES D'EAU ET PUITS</t>
  </si>
  <si>
    <t>10201 PIEZOMÈTRE</t>
  </si>
  <si>
    <t>10202 ASCENSEUR</t>
  </si>
  <si>
    <t xml:space="preserve">10203 DIRECTIONNELS </t>
  </si>
  <si>
    <t>10204 HYDROFRACTURATIONS</t>
  </si>
  <si>
    <t>10205 PUITS MUNICIPAUX</t>
  </si>
  <si>
    <t>10206 PUITS D'EAU</t>
  </si>
  <si>
    <t xml:space="preserve">10400 GÉOTHERMIE </t>
  </si>
  <si>
    <t>10401 GÉOTHERMIE RÉSIDENTIELLE</t>
  </si>
  <si>
    <t>10402 GÉOTHERMIE INSTITUTIONNEL</t>
  </si>
  <si>
    <t xml:space="preserve">10403 GÉOTHERMIE COMMERCIAL </t>
  </si>
  <si>
    <t>10999 ADMINISTRATION(AUTRES)</t>
  </si>
  <si>
    <t>Dimensiom Activité</t>
  </si>
  <si>
    <t>CHOISIR
 Région</t>
  </si>
  <si>
    <t>CHOISIR
code activité</t>
  </si>
  <si>
    <t># employé</t>
  </si>
  <si>
    <t>Nom du superviseur</t>
  </si>
  <si>
    <t>signature superviseur</t>
  </si>
  <si>
    <t>mises a jours 1 septembre 2021</t>
  </si>
  <si>
    <t xml:space="preserve">service administratif seulement  </t>
  </si>
  <si>
    <t>Bien identifier le point de départ et le point d'arrivée</t>
  </si>
  <si>
    <t>L'option Maps du site Google sert de référence pour établir le chemin le plus
usuellement emprunté entre les 2 points correspond au 1er trajet suggéré par Google Maps</t>
  </si>
  <si>
    <r>
      <t>L'option Maps du site Google sert de référence pour établir le chemin le plus
usuellement emprunté entre les 2 points correspond au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trajet suggéré par Google Maps</t>
    </r>
  </si>
  <si>
    <t>2001 - Caroline du Sud</t>
  </si>
  <si>
    <t>5007-Guinée</t>
  </si>
  <si>
    <t>New-Bruns -Nouvelle écosse - Terre-Neuve</t>
  </si>
  <si>
    <t>1015 -Val d'or</t>
  </si>
  <si>
    <t>2003-Caroline du Nord</t>
  </si>
  <si>
    <t>2004-Wyoming</t>
  </si>
  <si>
    <t>4201 - Iles Caimans</t>
  </si>
  <si>
    <t>Heures en banque</t>
  </si>
  <si>
    <t>Mettre heures en banque</t>
  </si>
  <si>
    <t>Utiliser heures en banque</t>
  </si>
  <si>
    <t>Mettre heures supplémentaires en banque</t>
  </si>
  <si>
    <t>Payer nombre d'heures spécifiées</t>
  </si>
  <si>
    <t>Congé spécial</t>
  </si>
  <si>
    <t>Formation</t>
  </si>
  <si>
    <t>Total heures</t>
  </si>
  <si>
    <t>FTE / NS</t>
  </si>
  <si>
    <t>Autre</t>
  </si>
  <si>
    <t>Heures travaillées</t>
  </si>
  <si>
    <t>0.25</t>
  </si>
  <si>
    <t xml:space="preserve">15 min = </t>
  </si>
  <si>
    <t>0.50</t>
  </si>
  <si>
    <t xml:space="preserve">30 min = </t>
  </si>
  <si>
    <t xml:space="preserve">45 min = </t>
  </si>
  <si>
    <t>0.75</t>
  </si>
  <si>
    <t>Repas :</t>
  </si>
  <si>
    <t>écart</t>
  </si>
  <si>
    <t>Untel</t>
  </si>
  <si>
    <t>quelqu'un</t>
  </si>
  <si>
    <t>Day</t>
  </si>
  <si>
    <t>Holiday</t>
  </si>
  <si>
    <t>Per</t>
  </si>
  <si>
    <t>Quebec</t>
  </si>
  <si>
    <t>ONT</t>
  </si>
  <si>
    <t>CB</t>
  </si>
  <si>
    <t>USA</t>
  </si>
  <si>
    <t>New Year's Day</t>
  </si>
  <si>
    <t>X</t>
  </si>
  <si>
    <t>Next day of new day</t>
  </si>
  <si>
    <t>Heritage Day</t>
  </si>
  <si>
    <t>On Good Friday</t>
  </si>
  <si>
    <t>Patriot's Day</t>
  </si>
  <si>
    <t>National holiday of Quebec</t>
  </si>
  <si>
    <t>Canada day</t>
  </si>
  <si>
    <t>Independance Day</t>
  </si>
  <si>
    <t>Fête Colombie-Britanique</t>
  </si>
  <si>
    <t>Natal Day</t>
  </si>
  <si>
    <t>Labor Day</t>
  </si>
  <si>
    <t>Thanksgiving</t>
  </si>
  <si>
    <t>Day remembrace</t>
  </si>
  <si>
    <t>Thanksgiving Day </t>
  </si>
  <si>
    <t xml:space="preserve">Next day Thanksgiving </t>
  </si>
  <si>
    <t>Christmas Day</t>
  </si>
  <si>
    <t>Day after Christmas</t>
  </si>
  <si>
    <t>Total de jours payé par CIE</t>
  </si>
  <si>
    <t>Identifié HRS</t>
  </si>
  <si>
    <t>Nova Scotia</t>
  </si>
  <si>
    <t>Ontario</t>
  </si>
  <si>
    <t>Colombie-Britanique</t>
  </si>
  <si>
    <t>Payroll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</si>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</sst>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7" formatCode="#,##0.00\ &quot;$&quot;_);\(#,##0.00\ &quot;$&quot;\)"/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_ * #,##0.00_)\ _$_ ;_ * \(#,##0.00\)\ _$_ ;_ * &quot;-&quot;??_)\ _$_ ;_ @_ "/>
    <numFmt numFmtId="165" formatCode="[$-C0C]d\ mmmm\,\ yyyy;@"/>
    <numFmt numFmtId="166" formatCode="#&quot; &quot;??/???"/>
    <numFmt numFmtId="167" formatCode="[$-F800]dddd\,\ mmmm\ dd\,\ yyyy"/>
    <numFmt numFmtId="168" formatCode="[$-1009]mmmm\ d\,\ yyyy;@"/>
    <numFmt numFmtId="169" formatCode="[$-C0C]d\ mmm\ yyyy;@"/>
    <numFmt numFmtId="170" formatCode="#,##0.00\ &quot;$&quot;"/>
    <numFmt numFmtId="171" formatCode="[$-1009]d/mmm/yy;@"/>
    <numFmt numFmtId="172" formatCode="_-[$$-1009]* #,##0.00_-;\-[$$-1009]* #,##0.00_-;_-[$$-1009]* &quot;-&quot;??_-;_-@_-"/>
    <numFmt numFmtId="173" formatCode="[$$-409]#,##0.00"/>
    <numFmt numFmtId="174" formatCode="[h]:mm"/>
    <numFmt numFmtId="175" formatCode="dd\ mmm"/>
    <numFmt numFmtId="176" formatCode="_ * #,##0.00_)&quot; $&quot;_ ;_ * \(#,##0.00&quot;) $&quot;_ ;_ * \-??_)&quot; $&quot;_ ;_ @_ "/>
    <numFmt numFmtId="177" formatCode="dddd&quot;, &quot;mmmm\ dd&quot;, &quot;yyyy"/>
    <numFmt numFmtId="178" formatCode="[$$-409]#,##0.00&quot; /miles&quot;"/>
    <numFmt numFmtId="179" formatCode="0.000000"/>
    <numFmt numFmtId="180" formatCode="[$$-409]#,##0.00_);\([$$-409]#,##0.00\)"/>
    <numFmt numFmtId="181" formatCode="d\ mmm\ yyyy;@"/>
    <numFmt numFmtId="182" formatCode="#,##0.00\ [$$-C0C]"/>
  </numFmts>
  <fonts count="7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1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6"/>
      <color theme="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8"/>
      <color theme="1"/>
      <name val="Script"/>
    </font>
    <font>
      <sz val="16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sz val="11"/>
      <color indexed="8"/>
      <name val="Calibri"/>
      <family val="2"/>
    </font>
    <font>
      <sz val="6"/>
      <color theme="0"/>
      <name val="Arial"/>
      <family val="2"/>
    </font>
    <font>
      <sz val="8"/>
      <color theme="0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b/>
      <sz val="14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i/>
      <sz val="18"/>
      <name val="Script"/>
      <family val="4"/>
      <charset val="255"/>
    </font>
    <font>
      <b/>
      <i/>
      <sz val="10"/>
      <name val="Arial"/>
      <family val="2"/>
    </font>
    <font>
      <b/>
      <sz val="12"/>
      <color rgb="FF0070C0"/>
      <name val="Arial"/>
      <family val="2"/>
    </font>
    <font>
      <b/>
      <sz val="12"/>
      <color indexed="81"/>
      <name val="Arial"/>
      <family val="2"/>
    </font>
    <font>
      <sz val="14"/>
      <name val="Arial"/>
      <family val="2"/>
    </font>
    <font>
      <b/>
      <sz val="9"/>
      <color theme="3" tint="0.39997558519241921"/>
      <name val="Arial"/>
      <family val="2"/>
    </font>
    <font>
      <sz val="11"/>
      <color rgb="FF222222"/>
      <name val="Arial"/>
      <family val="2"/>
    </font>
    <font>
      <sz val="9"/>
      <color indexed="81"/>
      <name val="Tahoma"/>
      <family val="2"/>
    </font>
    <font>
      <vertAlign val="superscript"/>
      <sz val="8"/>
      <name val="Arial"/>
      <family val="2"/>
    </font>
    <font>
      <sz val="7"/>
      <color theme="1"/>
      <name val="Arial"/>
      <family val="2"/>
    </font>
    <font>
      <b/>
      <sz val="14"/>
      <color theme="3" tint="-0.249977111117893"/>
      <name val="Arial"/>
      <family val="2"/>
    </font>
    <font>
      <sz val="11"/>
      <color theme="0" tint="-0.34998626667073579"/>
      <name val="Arial"/>
      <family val="2"/>
    </font>
    <font>
      <b/>
      <sz val="10"/>
      <color rgb="FF002060"/>
      <name val="Arial"/>
      <family val="2"/>
    </font>
    <font>
      <b/>
      <sz val="12"/>
      <color rgb="FF00206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6"/>
      <name val="Arial"/>
      <family val="2"/>
    </font>
    <font>
      <sz val="10"/>
      <color theme="0" tint="-0.34998626667073579"/>
      <name val="Arial"/>
      <family val="2"/>
    </font>
    <font>
      <b/>
      <sz val="14"/>
      <name val="Arial"/>
      <family val="2"/>
    </font>
    <font>
      <i/>
      <sz val="22"/>
      <color indexed="8"/>
      <name val="Arial"/>
      <family val="2"/>
    </font>
    <font>
      <b/>
      <sz val="2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6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5" tint="0.799951170384838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gray125">
        <bgColor theme="3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gray125">
        <bgColor rgb="FF002060"/>
      </patternFill>
    </fill>
    <fill>
      <patternFill patternType="solid">
        <fgColor rgb="FF002060"/>
        <bgColor indexed="64"/>
      </patternFill>
    </fill>
  </fills>
  <borders count="1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169" fontId="28" fillId="0" borderId="0"/>
    <xf numFmtId="0" fontId="27" fillId="0" borderId="0"/>
    <xf numFmtId="44" fontId="27" fillId="0" borderId="0" applyFont="0" applyFill="0" applyBorder="0" applyAlignment="0" applyProtection="0"/>
    <xf numFmtId="0" fontId="28" fillId="0" borderId="0"/>
    <xf numFmtId="164" fontId="41" fillId="0" borderId="0" applyFont="0" applyFill="0" applyBorder="0" applyAlignment="0" applyProtection="0"/>
    <xf numFmtId="44" fontId="27" fillId="0" borderId="0" applyFont="0" applyFill="0" applyBorder="0" applyAlignment="0" applyProtection="0"/>
    <xf numFmtId="176" fontId="27" fillId="0" borderId="0" applyFill="0" applyBorder="0" applyAlignment="0" applyProtection="0"/>
    <xf numFmtId="44" fontId="27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7" fillId="0" borderId="0" applyFont="0" applyFill="0" applyBorder="0" applyAlignment="0" applyProtection="0"/>
    <xf numFmtId="176" fontId="27" fillId="0" borderId="0" applyFill="0" applyBorder="0" applyAlignment="0" applyProtection="0"/>
    <xf numFmtId="177" fontId="27" fillId="0" borderId="0"/>
    <xf numFmtId="169" fontId="28" fillId="0" borderId="0"/>
    <xf numFmtId="177" fontId="41" fillId="0" borderId="0"/>
    <xf numFmtId="169" fontId="28" fillId="0" borderId="0"/>
    <xf numFmtId="177" fontId="27" fillId="0" borderId="0"/>
    <xf numFmtId="9" fontId="27" fillId="0" borderId="0" applyFont="0" applyFill="0" applyBorder="0" applyAlignment="0" applyProtection="0"/>
    <xf numFmtId="9" fontId="27" fillId="0" borderId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</cellStyleXfs>
  <cellXfs count="873">
    <xf numFmtId="0" fontId="0" fillId="0" borderId="0" xfId="0"/>
    <xf numFmtId="0" fontId="9" fillId="0" borderId="0" xfId="0" applyFont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3" borderId="0" xfId="0" applyFont="1" applyFill="1"/>
    <xf numFmtId="9" fontId="14" fillId="3" borderId="0" xfId="0" applyNumberFormat="1" applyFont="1" applyFill="1" applyAlignment="1">
      <alignment horizontal="center"/>
    </xf>
    <xf numFmtId="49" fontId="13" fillId="3" borderId="0" xfId="0" quotePrefix="1" applyNumberFormat="1" applyFont="1" applyFill="1"/>
    <xf numFmtId="0" fontId="10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3" fontId="25" fillId="4" borderId="0" xfId="0" applyNumberFormat="1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3" fillId="0" borderId="0" xfId="0" applyFont="1" applyAlignment="1">
      <alignment vertical="center" wrapText="1"/>
    </xf>
    <xf numFmtId="0" fontId="28" fillId="0" borderId="0" xfId="1" applyNumberFormat="1"/>
    <xf numFmtId="169" fontId="28" fillId="0" borderId="0" xfId="1"/>
    <xf numFmtId="0" fontId="28" fillId="0" borderId="0" xfId="1" applyNumberFormat="1" applyAlignment="1">
      <alignment horizontal="center"/>
    </xf>
    <xf numFmtId="14" fontId="28" fillId="0" borderId="0" xfId="1" applyNumberFormat="1"/>
    <xf numFmtId="0" fontId="19" fillId="0" borderId="0" xfId="1" applyNumberFormat="1" applyFont="1" applyAlignment="1">
      <alignment horizontal="center"/>
    </xf>
    <xf numFmtId="169" fontId="28" fillId="0" borderId="0" xfId="1" applyAlignment="1">
      <alignment horizontal="center"/>
    </xf>
    <xf numFmtId="0" fontId="27" fillId="0" borderId="0" xfId="2" applyAlignment="1">
      <alignment horizontal="center"/>
    </xf>
    <xf numFmtId="0" fontId="27" fillId="0" borderId="0" xfId="2"/>
    <xf numFmtId="0" fontId="10" fillId="0" borderId="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8" fillId="0" borderId="26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23" fillId="4" borderId="0" xfId="0" applyFont="1" applyFill="1" applyAlignment="1">
      <alignment vertical="center" wrapText="1"/>
    </xf>
    <xf numFmtId="0" fontId="23" fillId="4" borderId="0" xfId="0" applyFont="1" applyFill="1" applyAlignment="1">
      <alignment wrapText="1"/>
    </xf>
    <xf numFmtId="0" fontId="18" fillId="0" borderId="0" xfId="0" applyFont="1"/>
    <xf numFmtId="0" fontId="8" fillId="0" borderId="0" xfId="0" applyFont="1" applyAlignment="1">
      <alignment vertical="center"/>
    </xf>
    <xf numFmtId="0" fontId="10" fillId="0" borderId="8" xfId="0" applyFont="1" applyBorder="1" applyAlignment="1">
      <alignment horizontal="center" wrapText="1"/>
    </xf>
    <xf numFmtId="0" fontId="10" fillId="0" borderId="18" xfId="0" applyFont="1" applyBorder="1" applyAlignment="1">
      <alignment horizontal="center" vertical="center"/>
    </xf>
    <xf numFmtId="170" fontId="10" fillId="0" borderId="18" xfId="0" applyNumberFormat="1" applyFont="1" applyBorder="1" applyAlignment="1">
      <alignment horizontal="center" vertical="center"/>
    </xf>
    <xf numFmtId="44" fontId="9" fillId="1" borderId="1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7" fontId="32" fillId="0" borderId="0" xfId="2" applyNumberFormat="1" applyFont="1" applyAlignment="1">
      <alignment vertical="center"/>
    </xf>
    <xf numFmtId="167" fontId="31" fillId="0" borderId="0" xfId="2" applyNumberFormat="1" applyFont="1" applyAlignment="1">
      <alignment horizontal="center" vertical="center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29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70" fontId="9" fillId="0" borderId="27" xfId="0" applyNumberFormat="1" applyFont="1" applyBorder="1" applyAlignment="1" applyProtection="1">
      <alignment horizontal="center"/>
      <protection locked="0"/>
    </xf>
    <xf numFmtId="170" fontId="9" fillId="0" borderId="15" xfId="0" applyNumberFormat="1" applyFont="1" applyBorder="1" applyAlignment="1" applyProtection="1">
      <alignment horizontal="center"/>
      <protection locked="0"/>
    </xf>
    <xf numFmtId="170" fontId="9" fillId="0" borderId="9" xfId="0" applyNumberFormat="1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9" fillId="7" borderId="18" xfId="0" applyFont="1" applyFill="1" applyBorder="1"/>
    <xf numFmtId="0" fontId="9" fillId="7" borderId="18" xfId="0" applyFont="1" applyFill="1" applyBorder="1" applyAlignment="1">
      <alignment horizontal="center"/>
    </xf>
    <xf numFmtId="0" fontId="0" fillId="7" borderId="18" xfId="0" applyFill="1" applyBorder="1"/>
    <xf numFmtId="1" fontId="26" fillId="0" borderId="1" xfId="0" applyNumberFormat="1" applyFont="1" applyBorder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12" fillId="4" borderId="0" xfId="0" applyFont="1" applyFill="1"/>
    <xf numFmtId="49" fontId="43" fillId="4" borderId="0" xfId="0" applyNumberFormat="1" applyFont="1" applyFill="1" applyAlignment="1">
      <alignment horizontal="center" vertical="center"/>
    </xf>
    <xf numFmtId="0" fontId="42" fillId="4" borderId="0" xfId="0" applyFont="1" applyFill="1" applyAlignment="1">
      <alignment horizontal="center" vertical="top"/>
    </xf>
    <xf numFmtId="49" fontId="12" fillId="4" borderId="0" xfId="0" applyNumberFormat="1" applyFont="1" applyFill="1"/>
    <xf numFmtId="167" fontId="31" fillId="8" borderId="0" xfId="2" quotePrefix="1" applyNumberFormat="1" applyFont="1" applyFill="1" applyAlignment="1">
      <alignment horizontal="center" vertical="center"/>
    </xf>
    <xf numFmtId="1" fontId="31" fillId="8" borderId="0" xfId="2" applyNumberFormat="1" applyFont="1" applyFill="1" applyAlignment="1">
      <alignment horizontal="center" vertical="center"/>
    </xf>
    <xf numFmtId="167" fontId="33" fillId="8" borderId="0" xfId="2" applyNumberFormat="1" applyFont="1" applyFill="1" applyAlignment="1">
      <alignment vertical="center"/>
    </xf>
    <xf numFmtId="0" fontId="0" fillId="8" borderId="0" xfId="0" applyFill="1"/>
    <xf numFmtId="0" fontId="10" fillId="8" borderId="26" xfId="0" applyFont="1" applyFill="1" applyBorder="1"/>
    <xf numFmtId="167" fontId="26" fillId="8" borderId="26" xfId="0" applyNumberFormat="1" applyFont="1" applyFill="1" applyBorder="1"/>
    <xf numFmtId="0" fontId="9" fillId="8" borderId="0" xfId="0" applyFont="1" applyFill="1"/>
    <xf numFmtId="0" fontId="9" fillId="8" borderId="0" xfId="0" applyFont="1" applyFill="1" applyAlignment="1">
      <alignment vertical="center"/>
    </xf>
    <xf numFmtId="0" fontId="9" fillId="8" borderId="3" xfId="0" applyFont="1" applyFill="1" applyBorder="1"/>
    <xf numFmtId="0" fontId="10" fillId="8" borderId="9" xfId="0" applyFont="1" applyFill="1" applyBorder="1" applyAlignment="1">
      <alignment horizontal="center" vertical="center"/>
    </xf>
    <xf numFmtId="169" fontId="44" fillId="8" borderId="0" xfId="0" applyNumberFormat="1" applyFont="1" applyFill="1" applyAlignment="1">
      <alignment vertical="center"/>
    </xf>
    <xf numFmtId="168" fontId="16" fillId="8" borderId="26" xfId="0" applyNumberFormat="1" applyFont="1" applyFill="1" applyBorder="1"/>
    <xf numFmtId="44" fontId="9" fillId="8" borderId="0" xfId="0" applyNumberFormat="1" applyFont="1" applyFill="1"/>
    <xf numFmtId="165" fontId="16" fillId="8" borderId="26" xfId="0" applyNumberFormat="1" applyFont="1" applyFill="1" applyBorder="1"/>
    <xf numFmtId="0" fontId="12" fillId="8" borderId="0" xfId="0" applyFont="1" applyFill="1"/>
    <xf numFmtId="0" fontId="0" fillId="8" borderId="3" xfId="0" applyFill="1" applyBorder="1"/>
    <xf numFmtId="0" fontId="8" fillId="8" borderId="4" xfId="0" applyFont="1" applyFill="1" applyBorder="1" applyAlignment="1">
      <alignment horizontal="center"/>
    </xf>
    <xf numFmtId="0" fontId="9" fillId="8" borderId="0" xfId="0" applyFont="1" applyFill="1" applyAlignment="1">
      <alignment horizontal="center" vertical="center"/>
    </xf>
    <xf numFmtId="0" fontId="17" fillId="8" borderId="0" xfId="0" applyFont="1" applyFill="1"/>
    <xf numFmtId="0" fontId="10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167" fontId="9" fillId="8" borderId="0" xfId="0" applyNumberFormat="1" applyFont="1" applyFill="1" applyAlignment="1">
      <alignment horizontal="left"/>
    </xf>
    <xf numFmtId="9" fontId="9" fillId="8" borderId="0" xfId="0" applyNumberFormat="1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42" fillId="4" borderId="0" xfId="2" applyFont="1" applyFill="1" applyAlignment="1">
      <alignment horizontal="center" vertical="top"/>
    </xf>
    <xf numFmtId="49" fontId="12" fillId="4" borderId="0" xfId="2" applyNumberFormat="1" applyFont="1" applyFill="1"/>
    <xf numFmtId="0" fontId="10" fillId="1" borderId="8" xfId="0" applyFont="1" applyFill="1" applyBorder="1" applyAlignment="1">
      <alignment horizontal="center" vertical="center"/>
    </xf>
    <xf numFmtId="170" fontId="9" fillId="0" borderId="1" xfId="0" applyNumberFormat="1" applyFont="1" applyBorder="1" applyAlignment="1" applyProtection="1">
      <alignment horizontal="center"/>
      <protection locked="0"/>
    </xf>
    <xf numFmtId="170" fontId="9" fillId="0" borderId="28" xfId="0" applyNumberFormat="1" applyFont="1" applyBorder="1" applyAlignment="1" applyProtection="1">
      <alignment horizontal="center"/>
      <protection locked="0"/>
    </xf>
    <xf numFmtId="0" fontId="37" fillId="8" borderId="0" xfId="2" applyFont="1" applyFill="1"/>
    <xf numFmtId="0" fontId="40" fillId="8" borderId="0" xfId="2" applyFont="1" applyFill="1"/>
    <xf numFmtId="0" fontId="40" fillId="8" borderId="0" xfId="2" applyFont="1" applyFill="1" applyAlignment="1">
      <alignment horizontal="center"/>
    </xf>
    <xf numFmtId="0" fontId="40" fillId="0" borderId="0" xfId="2" applyFont="1"/>
    <xf numFmtId="0" fontId="40" fillId="8" borderId="24" xfId="2" applyFont="1" applyFill="1" applyBorder="1" applyAlignment="1">
      <alignment horizontal="center"/>
    </xf>
    <xf numFmtId="174" fontId="40" fillId="8" borderId="0" xfId="2" applyNumberFormat="1" applyFont="1" applyFill="1"/>
    <xf numFmtId="0" fontId="10" fillId="8" borderId="1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8" fillId="8" borderId="6" xfId="2" applyFont="1" applyFill="1" applyBorder="1" applyAlignment="1">
      <alignment horizontal="right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46" fillId="9" borderId="2" xfId="0" applyFont="1" applyFill="1" applyBorder="1"/>
    <xf numFmtId="0" fontId="46" fillId="9" borderId="3" xfId="0" applyFont="1" applyFill="1" applyBorder="1"/>
    <xf numFmtId="0" fontId="46" fillId="9" borderId="4" xfId="0" applyFont="1" applyFill="1" applyBorder="1"/>
    <xf numFmtId="0" fontId="20" fillId="8" borderId="26" xfId="0" applyFont="1" applyFill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8" borderId="30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47" fillId="8" borderId="0" xfId="0" applyFont="1" applyFill="1" applyAlignment="1">
      <alignment vertical="center"/>
    </xf>
    <xf numFmtId="0" fontId="46" fillId="9" borderId="5" xfId="0" applyFont="1" applyFill="1" applyBorder="1"/>
    <xf numFmtId="0" fontId="46" fillId="9" borderId="6" xfId="0" applyFont="1" applyFill="1" applyBorder="1"/>
    <xf numFmtId="0" fontId="46" fillId="9" borderId="7" xfId="0" applyFont="1" applyFill="1" applyBorder="1"/>
    <xf numFmtId="169" fontId="31" fillId="8" borderId="26" xfId="0" applyNumberFormat="1" applyFont="1" applyFill="1" applyBorder="1" applyAlignment="1">
      <alignment vertical="center"/>
    </xf>
    <xf numFmtId="1" fontId="31" fillId="0" borderId="1" xfId="0" applyNumberFormat="1" applyFont="1" applyBorder="1" applyAlignment="1">
      <alignment horizontal="center" vertical="center"/>
    </xf>
    <xf numFmtId="169" fontId="0" fillId="8" borderId="0" xfId="0" applyNumberFormat="1" applyFill="1" applyAlignment="1">
      <alignment vertical="center"/>
    </xf>
    <xf numFmtId="169" fontId="0" fillId="0" borderId="0" xfId="0" applyNumberFormat="1" applyAlignment="1">
      <alignment vertical="center"/>
    </xf>
    <xf numFmtId="49" fontId="20" fillId="8" borderId="0" xfId="0" applyNumberFormat="1" applyFont="1" applyFill="1" applyAlignment="1">
      <alignment vertical="center"/>
    </xf>
    <xf numFmtId="169" fontId="0" fillId="8" borderId="0" xfId="0" applyNumberFormat="1" applyFill="1" applyAlignment="1">
      <alignment horizontal="center"/>
    </xf>
    <xf numFmtId="44" fontId="20" fillId="8" borderId="30" xfId="3" applyFont="1" applyFill="1" applyBorder="1" applyAlignment="1" applyProtection="1">
      <alignment vertical="center"/>
    </xf>
    <xf numFmtId="169" fontId="20" fillId="8" borderId="0" xfId="0" applyNumberFormat="1" applyFont="1" applyFill="1" applyAlignment="1">
      <alignment vertical="center"/>
    </xf>
    <xf numFmtId="0" fontId="20" fillId="0" borderId="12" xfId="0" applyFont="1" applyBorder="1" applyAlignment="1">
      <alignment horizontal="center" vertical="center"/>
    </xf>
    <xf numFmtId="169" fontId="20" fillId="0" borderId="8" xfId="0" applyNumberFormat="1" applyFont="1" applyBorder="1" applyAlignment="1">
      <alignment horizontal="center" vertical="center"/>
    </xf>
    <xf numFmtId="169" fontId="20" fillId="0" borderId="8" xfId="0" applyNumberFormat="1" applyFont="1" applyBorder="1" applyAlignment="1">
      <alignment horizontal="center" vertical="center" wrapText="1"/>
    </xf>
    <xf numFmtId="0" fontId="21" fillId="11" borderId="9" xfId="0" applyFont="1" applyFill="1" applyBorder="1" applyAlignment="1">
      <alignment horizontal="center" vertical="center" wrapText="1"/>
    </xf>
    <xf numFmtId="169" fontId="20" fillId="8" borderId="30" xfId="0" applyNumberFormat="1" applyFont="1" applyFill="1" applyBorder="1" applyAlignment="1">
      <alignment horizontal="center" vertical="center"/>
    </xf>
    <xf numFmtId="0" fontId="20" fillId="8" borderId="0" xfId="0" applyFont="1" applyFill="1" applyAlignment="1">
      <alignment vertical="center"/>
    </xf>
    <xf numFmtId="0" fontId="31" fillId="8" borderId="0" xfId="0" applyFont="1" applyFill="1" applyAlignment="1">
      <alignment vertical="center"/>
    </xf>
    <xf numFmtId="0" fontId="30" fillId="8" borderId="0" xfId="0" applyFont="1" applyFill="1" applyAlignment="1">
      <alignment vertical="center"/>
    </xf>
    <xf numFmtId="169" fontId="20" fillId="0" borderId="0" xfId="0" applyNumberFormat="1" applyFont="1" applyAlignment="1">
      <alignment vertical="center"/>
    </xf>
    <xf numFmtId="169" fontId="20" fillId="0" borderId="9" xfId="0" applyNumberFormat="1" applyFont="1" applyBorder="1" applyAlignment="1">
      <alignment horizontal="center" vertical="center"/>
    </xf>
    <xf numFmtId="178" fontId="20" fillId="8" borderId="18" xfId="0" applyNumberFormat="1" applyFont="1" applyFill="1" applyBorder="1" applyAlignment="1">
      <alignment horizontal="center" vertical="center"/>
    </xf>
    <xf numFmtId="169" fontId="20" fillId="8" borderId="0" xfId="0" applyNumberFormat="1" applyFont="1" applyFill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0" fontId="48" fillId="8" borderId="0" xfId="0" applyFont="1" applyFill="1"/>
    <xf numFmtId="0" fontId="0" fillId="0" borderId="12" xfId="0" applyBorder="1" applyAlignment="1" applyProtection="1">
      <alignment horizontal="center" vertical="center"/>
      <protection locked="0"/>
    </xf>
    <xf numFmtId="7" fontId="0" fillId="11" borderId="8" xfId="3" applyNumberFormat="1" applyFont="1" applyFill="1" applyBorder="1" applyAlignment="1" applyProtection="1">
      <alignment horizontal="center" vertical="center"/>
      <protection locked="0"/>
    </xf>
    <xf numFmtId="44" fontId="0" fillId="8" borderId="30" xfId="0" applyNumberFormat="1" applyFill="1" applyBorder="1" applyAlignment="1">
      <alignment vertical="center"/>
    </xf>
    <xf numFmtId="39" fontId="0" fillId="8" borderId="0" xfId="0" applyNumberFormat="1" applyFill="1" applyAlignment="1">
      <alignment vertical="center"/>
    </xf>
    <xf numFmtId="0" fontId="27" fillId="8" borderId="0" xfId="0" applyFont="1" applyFill="1" applyAlignment="1">
      <alignment vertical="center"/>
    </xf>
    <xf numFmtId="0" fontId="0" fillId="0" borderId="28" xfId="0" applyBorder="1" applyAlignment="1" applyProtection="1">
      <alignment horizontal="center" vertical="center"/>
      <protection locked="0"/>
    </xf>
    <xf numFmtId="7" fontId="0" fillId="11" borderId="15" xfId="3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4" fontId="0" fillId="8" borderId="5" xfId="0" applyNumberFormat="1" applyFill="1" applyBorder="1" applyAlignment="1">
      <alignment vertical="center"/>
    </xf>
    <xf numFmtId="0" fontId="0" fillId="0" borderId="18" xfId="0" applyBorder="1" applyAlignment="1" applyProtection="1">
      <alignment horizontal="center" vertical="center"/>
      <protection locked="0"/>
    </xf>
    <xf numFmtId="7" fontId="0" fillId="11" borderId="28" xfId="3" applyNumberFormat="1" applyFont="1" applyFill="1" applyBorder="1" applyAlignment="1" applyProtection="1">
      <alignment horizontal="center" vertical="center"/>
      <protection locked="0"/>
    </xf>
    <xf numFmtId="0" fontId="0" fillId="8" borderId="30" xfId="0" applyFill="1" applyBorder="1"/>
    <xf numFmtId="14" fontId="0" fillId="8" borderId="0" xfId="0" applyNumberFormat="1" applyFill="1" applyAlignment="1">
      <alignment horizontal="center" vertical="center"/>
    </xf>
    <xf numFmtId="49" fontId="0" fillId="8" borderId="0" xfId="0" applyNumberFormat="1" applyFill="1" applyAlignment="1">
      <alignment vertical="center"/>
    </xf>
    <xf numFmtId="49" fontId="20" fillId="0" borderId="9" xfId="0" applyNumberFormat="1" applyFont="1" applyBorder="1" applyAlignment="1">
      <alignment horizontal="center" vertical="center"/>
    </xf>
    <xf numFmtId="7" fontId="27" fillId="11" borderId="1" xfId="3" applyNumberFormat="1" applyFont="1" applyFill="1" applyBorder="1" applyAlignment="1" applyProtection="1">
      <alignment horizontal="center" vertical="center"/>
    </xf>
    <xf numFmtId="44" fontId="27" fillId="1" borderId="9" xfId="3" applyFont="1" applyFill="1" applyBorder="1" applyAlignment="1" applyProtection="1">
      <alignment vertical="center"/>
    </xf>
    <xf numFmtId="169" fontId="20" fillId="0" borderId="12" xfId="0" applyNumberFormat="1" applyFont="1" applyBorder="1" applyAlignment="1">
      <alignment horizontal="center" vertical="center"/>
    </xf>
    <xf numFmtId="169" fontId="20" fillId="12" borderId="8" xfId="0" applyNumberFormat="1" applyFont="1" applyFill="1" applyBorder="1" applyAlignment="1">
      <alignment horizontal="center" vertical="center"/>
    </xf>
    <xf numFmtId="0" fontId="21" fillId="12" borderId="9" xfId="0" applyFont="1" applyFill="1" applyBorder="1" applyAlignment="1">
      <alignment horizontal="center" vertical="center" wrapText="1"/>
    </xf>
    <xf numFmtId="44" fontId="27" fillId="1" borderId="1" xfId="3" applyFont="1" applyFill="1" applyBorder="1" applyAlignment="1" applyProtection="1">
      <alignment horizontal="center" vertical="center"/>
    </xf>
    <xf numFmtId="49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4" fontId="20" fillId="0" borderId="12" xfId="0" applyNumberFormat="1" applyFont="1" applyBorder="1" applyAlignment="1">
      <alignment horizontal="center" vertical="center"/>
    </xf>
    <xf numFmtId="14" fontId="20" fillId="0" borderId="9" xfId="0" applyNumberFormat="1" applyFont="1" applyBorder="1" applyAlignment="1">
      <alignment horizontal="center" vertical="center"/>
    </xf>
    <xf numFmtId="14" fontId="27" fillId="0" borderId="28" xfId="0" quotePrefix="1" applyNumberFormat="1" applyFont="1" applyBorder="1" applyAlignment="1">
      <alignment horizontal="center" vertical="center"/>
    </xf>
    <xf numFmtId="169" fontId="0" fillId="0" borderId="34" xfId="0" applyNumberFormat="1" applyBorder="1" applyAlignment="1">
      <alignment vertical="center"/>
    </xf>
    <xf numFmtId="169" fontId="0" fillId="0" borderId="35" xfId="0" applyNumberFormat="1" applyBorder="1" applyAlignment="1">
      <alignment vertical="center"/>
    </xf>
    <xf numFmtId="169" fontId="0" fillId="0" borderId="29" xfId="0" applyNumberFormat="1" applyBorder="1" applyAlignment="1">
      <alignment vertical="center"/>
    </xf>
    <xf numFmtId="173" fontId="0" fillId="2" borderId="12" xfId="3" applyNumberFormat="1" applyFont="1" applyFill="1" applyBorder="1" applyAlignment="1" applyProtection="1">
      <alignment horizontal="center" vertical="center"/>
    </xf>
    <xf numFmtId="7" fontId="27" fillId="11" borderId="15" xfId="3" applyNumberFormat="1" applyFont="1" applyFill="1" applyBorder="1" applyAlignment="1" applyProtection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14" fontId="27" fillId="0" borderId="9" xfId="0" quotePrefix="1" applyNumberFormat="1" applyFont="1" applyBorder="1" applyAlignment="1">
      <alignment horizontal="center" vertical="center"/>
    </xf>
    <xf numFmtId="169" fontId="0" fillId="0" borderId="31" xfId="0" applyNumberFormat="1" applyBorder="1" applyAlignment="1">
      <alignment vertical="center"/>
    </xf>
    <xf numFmtId="169" fontId="0" fillId="0" borderId="32" xfId="0" applyNumberFormat="1" applyBorder="1" applyAlignment="1">
      <alignment vertical="center"/>
    </xf>
    <xf numFmtId="169" fontId="27" fillId="0" borderId="32" xfId="0" applyNumberFormat="1" applyFont="1" applyBorder="1" applyAlignment="1">
      <alignment vertical="center"/>
    </xf>
    <xf numFmtId="169" fontId="27" fillId="0" borderId="33" xfId="0" applyNumberFormat="1" applyFont="1" applyBorder="1" applyAlignment="1">
      <alignment vertical="center"/>
    </xf>
    <xf numFmtId="7" fontId="27" fillId="11" borderId="18" xfId="3" applyNumberFormat="1" applyFont="1" applyFill="1" applyBorder="1" applyAlignment="1" applyProtection="1">
      <alignment horizontal="center" vertical="center"/>
    </xf>
    <xf numFmtId="44" fontId="0" fillId="0" borderId="18" xfId="0" applyNumberFormat="1" applyBorder="1" applyAlignment="1">
      <alignment horizontal="center" vertical="center"/>
    </xf>
    <xf numFmtId="7" fontId="0" fillId="11" borderId="1" xfId="3" applyNumberFormat="1" applyFont="1" applyFill="1" applyBorder="1" applyAlignment="1" applyProtection="1">
      <alignment horizontal="center" vertical="center"/>
    </xf>
    <xf numFmtId="44" fontId="27" fillId="1" borderId="1" xfId="3" applyFont="1" applyFill="1" applyBorder="1" applyAlignment="1" applyProtection="1">
      <alignment vertical="center"/>
    </xf>
    <xf numFmtId="0" fontId="19" fillId="8" borderId="0" xfId="0" applyFont="1" applyFill="1" applyAlignment="1">
      <alignment vertical="center"/>
    </xf>
    <xf numFmtId="170" fontId="19" fillId="8" borderId="0" xfId="0" applyNumberFormat="1" applyFont="1" applyFill="1" applyAlignment="1">
      <alignment vertical="center"/>
    </xf>
    <xf numFmtId="181" fontId="27" fillId="8" borderId="0" xfId="16" applyNumberFormat="1" applyFill="1" applyAlignment="1">
      <alignment vertical="center"/>
    </xf>
    <xf numFmtId="170" fontId="0" fillId="11" borderId="15" xfId="3" applyNumberFormat="1" applyFont="1" applyFill="1" applyBorder="1" applyAlignment="1" applyProtection="1">
      <alignment horizontal="center" vertical="center"/>
      <protection locked="0"/>
    </xf>
    <xf numFmtId="181" fontId="27" fillId="8" borderId="0" xfId="12" applyNumberFormat="1" applyFill="1" applyAlignment="1">
      <alignment vertical="center"/>
    </xf>
    <xf numFmtId="170" fontId="0" fillId="11" borderId="78" xfId="3" applyNumberFormat="1" applyFont="1" applyFill="1" applyBorder="1" applyAlignment="1" applyProtection="1">
      <alignment horizontal="center" vertical="center"/>
      <protection locked="0"/>
    </xf>
    <xf numFmtId="179" fontId="0" fillId="8" borderId="0" xfId="0" applyNumberFormat="1" applyFill="1"/>
    <xf numFmtId="49" fontId="0" fillId="0" borderId="34" xfId="0" applyNumberFormat="1" applyBorder="1" applyAlignment="1">
      <alignment horizontal="left" vertical="center"/>
    </xf>
    <xf numFmtId="49" fontId="0" fillId="0" borderId="35" xfId="0" applyNumberFormat="1" applyBorder="1" applyAlignment="1">
      <alignment horizontal="left" vertical="center"/>
    </xf>
    <xf numFmtId="49" fontId="27" fillId="0" borderId="35" xfId="0" applyNumberFormat="1" applyFont="1" applyBorder="1" applyAlignment="1">
      <alignment horizontal="left" vertical="center"/>
    </xf>
    <xf numFmtId="49" fontId="27" fillId="0" borderId="29" xfId="0" applyNumberFormat="1" applyFont="1" applyBorder="1" applyAlignment="1">
      <alignment horizontal="left" vertical="center"/>
    </xf>
    <xf numFmtId="170" fontId="27" fillId="11" borderId="78" xfId="3" applyNumberFormat="1" applyFont="1" applyFill="1" applyBorder="1" applyAlignment="1" applyProtection="1">
      <alignment horizontal="center" vertical="center"/>
    </xf>
    <xf numFmtId="49" fontId="0" fillId="0" borderId="79" xfId="0" applyNumberFormat="1" applyBorder="1" applyAlignment="1">
      <alignment horizontal="left" vertical="center"/>
    </xf>
    <xf numFmtId="49" fontId="0" fillId="0" borderId="80" xfId="0" applyNumberFormat="1" applyBorder="1" applyAlignment="1">
      <alignment horizontal="left" vertical="center"/>
    </xf>
    <xf numFmtId="49" fontId="27" fillId="0" borderId="80" xfId="0" applyNumberFormat="1" applyFont="1" applyBorder="1" applyAlignment="1">
      <alignment horizontal="left" vertical="center"/>
    </xf>
    <xf numFmtId="49" fontId="27" fillId="0" borderId="81" xfId="0" applyNumberFormat="1" applyFont="1" applyBorder="1" applyAlignment="1">
      <alignment horizontal="left" vertical="center"/>
    </xf>
    <xf numFmtId="170" fontId="27" fillId="11" borderId="82" xfId="3" applyNumberFormat="1" applyFont="1" applyFill="1" applyBorder="1" applyAlignment="1" applyProtection="1">
      <alignment horizontal="center" vertical="center"/>
    </xf>
    <xf numFmtId="44" fontId="0" fillId="0" borderId="82" xfId="0" applyNumberFormat="1" applyBorder="1" applyAlignment="1">
      <alignment horizontal="center" vertical="center"/>
    </xf>
    <xf numFmtId="170" fontId="27" fillId="11" borderId="86" xfId="3" applyNumberFormat="1" applyFont="1" applyFill="1" applyBorder="1" applyAlignment="1" applyProtection="1">
      <alignment horizontal="center" vertical="center"/>
    </xf>
    <xf numFmtId="44" fontId="27" fillId="1" borderId="86" xfId="3" applyFont="1" applyFill="1" applyBorder="1" applyAlignment="1" applyProtection="1">
      <alignment vertical="center"/>
    </xf>
    <xf numFmtId="14" fontId="0" fillId="0" borderId="0" xfId="0" applyNumberFormat="1" applyAlignment="1">
      <alignment horizontal="center" vertical="center"/>
    </xf>
    <xf numFmtId="2" fontId="0" fillId="8" borderId="0" xfId="0" applyNumberFormat="1" applyFill="1" applyAlignment="1">
      <alignment vertical="center"/>
    </xf>
    <xf numFmtId="49" fontId="20" fillId="8" borderId="30" xfId="0" applyNumberFormat="1" applyFont="1" applyFill="1" applyBorder="1" applyAlignment="1">
      <alignment horizontal="center" vertical="center"/>
    </xf>
    <xf numFmtId="49" fontId="49" fillId="0" borderId="8" xfId="0" applyNumberFormat="1" applyFont="1" applyBorder="1" applyAlignment="1">
      <alignment horizontal="center" vertical="center"/>
    </xf>
    <xf numFmtId="169" fontId="20" fillId="0" borderId="86" xfId="0" applyNumberFormat="1" applyFont="1" applyBorder="1" applyAlignment="1">
      <alignment horizontal="center" vertical="center"/>
    </xf>
    <xf numFmtId="169" fontId="20" fillId="8" borderId="30" xfId="0" applyNumberFormat="1" applyFont="1" applyFill="1" applyBorder="1" applyAlignment="1">
      <alignment vertical="center"/>
    </xf>
    <xf numFmtId="44" fontId="20" fillId="8" borderId="30" xfId="3" applyFont="1" applyFill="1" applyBorder="1" applyAlignment="1" applyProtection="1">
      <alignment horizontal="center" vertical="center"/>
    </xf>
    <xf numFmtId="44" fontId="0" fillId="8" borderId="0" xfId="0" applyNumberFormat="1" applyFill="1" applyAlignment="1">
      <alignment vertical="center"/>
    </xf>
    <xf numFmtId="169" fontId="0" fillId="8" borderId="0" xfId="0" applyNumberFormat="1" applyFill="1" applyAlignment="1">
      <alignment horizontal="center" vertical="center"/>
    </xf>
    <xf numFmtId="44" fontId="20" fillId="8" borderId="0" xfId="3" applyFont="1" applyFill="1" applyBorder="1" applyAlignment="1" applyProtection="1">
      <alignment horizontal="center" vertical="center"/>
    </xf>
    <xf numFmtId="169" fontId="27" fillId="8" borderId="0" xfId="0" applyNumberFormat="1" applyFont="1" applyFill="1" applyAlignment="1">
      <alignment vertical="center"/>
    </xf>
    <xf numFmtId="44" fontId="0" fillId="8" borderId="0" xfId="3" applyFont="1" applyFill="1" applyBorder="1" applyAlignment="1" applyProtection="1">
      <alignment vertical="center"/>
    </xf>
    <xf numFmtId="169" fontId="12" fillId="8" borderId="0" xfId="0" applyNumberFormat="1" applyFont="1" applyFill="1" applyAlignment="1">
      <alignment vertical="center"/>
    </xf>
    <xf numFmtId="169" fontId="52" fillId="8" borderId="0" xfId="0" applyNumberFormat="1" applyFont="1" applyFill="1" applyAlignment="1">
      <alignment vertical="center"/>
    </xf>
    <xf numFmtId="169" fontId="20" fillId="8" borderId="0" xfId="0" applyNumberFormat="1" applyFont="1" applyFill="1" applyAlignment="1">
      <alignment horizontal="right" vertical="center"/>
    </xf>
    <xf numFmtId="44" fontId="20" fillId="8" borderId="0" xfId="0" applyNumberFormat="1" applyFont="1" applyFill="1" applyAlignment="1">
      <alignment horizontal="right" vertical="center"/>
    </xf>
    <xf numFmtId="44" fontId="12" fillId="8" borderId="0" xfId="0" applyNumberFormat="1" applyFont="1" applyFill="1" applyAlignment="1">
      <alignment vertical="center"/>
    </xf>
    <xf numFmtId="169" fontId="0" fillId="0" borderId="0" xfId="0" applyNumberFormat="1" applyAlignment="1">
      <alignment horizontal="center" vertical="center"/>
    </xf>
    <xf numFmtId="0" fontId="37" fillId="8" borderId="0" xfId="2" applyFont="1" applyFill="1" applyAlignment="1">
      <alignment horizontal="center"/>
    </xf>
    <xf numFmtId="0" fontId="36" fillId="8" borderId="0" xfId="2" applyFont="1" applyFill="1" applyAlignment="1">
      <alignment horizontal="left"/>
    </xf>
    <xf numFmtId="2" fontId="36" fillId="8" borderId="0" xfId="2" applyNumberFormat="1" applyFont="1" applyFill="1" applyAlignment="1">
      <alignment horizontal="left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49" fontId="20" fillId="0" borderId="72" xfId="0" applyNumberFormat="1" applyFont="1" applyBorder="1" applyAlignment="1" applyProtection="1">
      <alignment horizontal="center" vertical="center"/>
      <protection locked="0"/>
    </xf>
    <xf numFmtId="49" fontId="20" fillId="0" borderId="34" xfId="0" applyNumberFormat="1" applyFont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>
      <alignment horizontal="center" vertical="center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28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170" fontId="9" fillId="0" borderId="1" xfId="0" applyNumberFormat="1" applyFont="1" applyBorder="1" applyAlignment="1" applyProtection="1">
      <alignment horizontal="center" vertical="center"/>
      <protection locked="0"/>
    </xf>
    <xf numFmtId="170" fontId="9" fillId="0" borderId="28" xfId="0" applyNumberFormat="1" applyFont="1" applyBorder="1" applyAlignment="1" applyProtection="1">
      <alignment horizontal="center" vertical="center"/>
      <protection locked="0"/>
    </xf>
    <xf numFmtId="170" fontId="9" fillId="0" borderId="15" xfId="0" applyNumberFormat="1" applyFont="1" applyBorder="1" applyAlignment="1" applyProtection="1">
      <alignment horizontal="center" vertical="center"/>
      <protection locked="0"/>
    </xf>
    <xf numFmtId="170" fontId="9" fillId="0" borderId="27" xfId="0" applyNumberFormat="1" applyFont="1" applyBorder="1" applyAlignment="1" applyProtection="1">
      <alignment horizontal="center" vertical="center"/>
      <protection locked="0"/>
    </xf>
    <xf numFmtId="170" fontId="9" fillId="0" borderId="22" xfId="0" applyNumberFormat="1" applyFont="1" applyBorder="1" applyAlignment="1" applyProtection="1">
      <alignment horizontal="center"/>
      <protection locked="0"/>
    </xf>
    <xf numFmtId="170" fontId="9" fillId="0" borderId="9" xfId="0" applyNumberFormat="1" applyFont="1" applyBorder="1" applyAlignment="1" applyProtection="1">
      <alignment horizontal="center" vertical="center"/>
      <protection locked="0"/>
    </xf>
    <xf numFmtId="0" fontId="10" fillId="8" borderId="26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169" fontId="0" fillId="0" borderId="19" xfId="0" quotePrefix="1" applyNumberFormat="1" applyBorder="1" applyAlignment="1" applyProtection="1">
      <alignment horizontal="center" vertical="center"/>
      <protection locked="0"/>
    </xf>
    <xf numFmtId="169" fontId="0" fillId="0" borderId="34" xfId="0" quotePrefix="1" applyNumberFormat="1" applyBorder="1" applyAlignment="1" applyProtection="1">
      <alignment horizontal="center" vertical="center"/>
      <protection locked="0"/>
    </xf>
    <xf numFmtId="169" fontId="0" fillId="0" borderId="20" xfId="0" applyNumberFormat="1" applyBorder="1" applyAlignment="1" applyProtection="1">
      <alignment horizontal="center" vertical="center"/>
      <protection locked="0"/>
    </xf>
    <xf numFmtId="169" fontId="0" fillId="0" borderId="31" xfId="0" applyNumberFormat="1" applyBorder="1" applyAlignment="1" applyProtection="1">
      <alignment horizontal="center" vertical="center"/>
      <protection locked="0"/>
    </xf>
    <xf numFmtId="169" fontId="0" fillId="0" borderId="23" xfId="0" applyNumberFormat="1" applyBorder="1" applyAlignment="1" applyProtection="1">
      <alignment horizontal="center" vertical="center"/>
      <protection locked="0"/>
    </xf>
    <xf numFmtId="169" fontId="27" fillId="0" borderId="12" xfId="0" applyNumberFormat="1" applyFont="1" applyBorder="1" applyAlignment="1" applyProtection="1">
      <alignment horizontal="center" vertical="center"/>
      <protection locked="0"/>
    </xf>
    <xf numFmtId="169" fontId="27" fillId="0" borderId="28" xfId="0" applyNumberFormat="1" applyFont="1" applyBorder="1" applyAlignment="1" applyProtection="1">
      <alignment horizontal="center" vertical="center"/>
      <protection locked="0"/>
    </xf>
    <xf numFmtId="169" fontId="0" fillId="0" borderId="15" xfId="0" applyNumberFormat="1" applyBorder="1" applyAlignment="1" applyProtection="1">
      <alignment horizontal="center" vertical="center"/>
      <protection locked="0"/>
    </xf>
    <xf numFmtId="169" fontId="0" fillId="0" borderId="28" xfId="0" applyNumberFormat="1" applyBorder="1" applyAlignment="1" applyProtection="1">
      <alignment horizontal="center" vertical="center"/>
      <protection locked="0"/>
    </xf>
    <xf numFmtId="169" fontId="27" fillId="0" borderId="28" xfId="0" quotePrefix="1" applyNumberFormat="1" applyFont="1" applyBorder="1" applyAlignment="1" applyProtection="1">
      <alignment horizontal="center" vertical="center"/>
      <protection locked="0"/>
    </xf>
    <xf numFmtId="169" fontId="27" fillId="0" borderId="9" xfId="0" quotePrefix="1" applyNumberFormat="1" applyFont="1" applyBorder="1" applyAlignment="1" applyProtection="1">
      <alignment horizontal="center" vertical="center"/>
      <protection locked="0"/>
    </xf>
    <xf numFmtId="169" fontId="27" fillId="0" borderId="68" xfId="16" applyNumberFormat="1" applyBorder="1" applyAlignment="1" applyProtection="1">
      <alignment horizontal="center" vertical="center"/>
      <protection locked="0"/>
    </xf>
    <xf numFmtId="169" fontId="27" fillId="0" borderId="74" xfId="12" applyNumberFormat="1" applyBorder="1" applyAlignment="1" applyProtection="1">
      <alignment horizontal="center" vertical="center"/>
      <protection locked="0"/>
    </xf>
    <xf numFmtId="169" fontId="0" fillId="0" borderId="78" xfId="0" applyNumberFormat="1" applyBorder="1" applyAlignment="1" applyProtection="1">
      <alignment horizontal="center" vertical="center"/>
      <protection locked="0"/>
    </xf>
    <xf numFmtId="169" fontId="27" fillId="0" borderId="82" xfId="0" quotePrefix="1" applyNumberFormat="1" applyFont="1" applyBorder="1" applyAlignment="1" applyProtection="1">
      <alignment horizontal="center" vertical="center"/>
      <protection locked="0"/>
    </xf>
    <xf numFmtId="169" fontId="9" fillId="0" borderId="12" xfId="0" applyNumberFormat="1" applyFont="1" applyBorder="1" applyAlignment="1" applyProtection="1">
      <alignment horizontal="center"/>
      <protection locked="0"/>
    </xf>
    <xf numFmtId="169" fontId="9" fillId="0" borderId="28" xfId="0" applyNumberFormat="1" applyFont="1" applyBorder="1" applyAlignment="1" applyProtection="1">
      <alignment horizontal="center"/>
      <protection locked="0"/>
    </xf>
    <xf numFmtId="169" fontId="9" fillId="0" borderId="15" xfId="0" applyNumberFormat="1" applyFont="1" applyBorder="1" applyAlignment="1" applyProtection="1">
      <alignment horizontal="center"/>
      <protection locked="0"/>
    </xf>
    <xf numFmtId="169" fontId="9" fillId="0" borderId="22" xfId="0" applyNumberFormat="1" applyFont="1" applyBorder="1" applyAlignment="1" applyProtection="1">
      <alignment horizontal="center"/>
      <protection locked="0"/>
    </xf>
    <xf numFmtId="169" fontId="9" fillId="0" borderId="27" xfId="0" applyNumberFormat="1" applyFont="1" applyBorder="1" applyAlignment="1" applyProtection="1">
      <alignment horizontal="center"/>
      <protection locked="0"/>
    </xf>
    <xf numFmtId="169" fontId="9" fillId="0" borderId="9" xfId="0" applyNumberFormat="1" applyFont="1" applyBorder="1" applyAlignment="1" applyProtection="1">
      <alignment horizontal="center"/>
      <protection locked="0"/>
    </xf>
    <xf numFmtId="169" fontId="9" fillId="0" borderId="30" xfId="0" applyNumberFormat="1" applyFont="1" applyBorder="1" applyAlignment="1" applyProtection="1">
      <alignment horizontal="center"/>
      <protection locked="0"/>
    </xf>
    <xf numFmtId="169" fontId="9" fillId="0" borderId="20" xfId="0" applyNumberFormat="1" applyFont="1" applyBorder="1" applyAlignment="1" applyProtection="1">
      <alignment horizontal="center"/>
      <protection locked="0"/>
    </xf>
    <xf numFmtId="169" fontId="9" fillId="0" borderId="5" xfId="0" applyNumberFormat="1" applyFont="1" applyBorder="1" applyAlignment="1" applyProtection="1">
      <alignment horizontal="center"/>
      <protection locked="0"/>
    </xf>
    <xf numFmtId="169" fontId="9" fillId="0" borderId="18" xfId="0" applyNumberFormat="1" applyFont="1" applyBorder="1" applyAlignment="1" applyProtection="1">
      <alignment horizontal="center"/>
      <protection locked="0"/>
    </xf>
    <xf numFmtId="0" fontId="37" fillId="10" borderId="51" xfId="2" applyFont="1" applyFill="1" applyBorder="1" applyAlignment="1">
      <alignment horizontal="center" vertical="center" wrapText="1"/>
    </xf>
    <xf numFmtId="0" fontId="40" fillId="8" borderId="24" xfId="2" applyFont="1" applyFill="1" applyBorder="1"/>
    <xf numFmtId="0" fontId="55" fillId="8" borderId="0" xfId="0" applyFont="1" applyFill="1"/>
    <xf numFmtId="9" fontId="23" fillId="4" borderId="0" xfId="0" applyNumberFormat="1" applyFont="1" applyFill="1" applyAlignment="1">
      <alignment horizontal="center" vertical="center" wrapText="1"/>
    </xf>
    <xf numFmtId="0" fontId="10" fillId="8" borderId="0" xfId="0" applyFont="1" applyFill="1"/>
    <xf numFmtId="169" fontId="7" fillId="0" borderId="0" xfId="1" applyFont="1"/>
    <xf numFmtId="0" fontId="56" fillId="0" borderId="0" xfId="0" applyFont="1"/>
    <xf numFmtId="169" fontId="9" fillId="0" borderId="93" xfId="0" applyNumberFormat="1" applyFont="1" applyBorder="1" applyAlignment="1" applyProtection="1">
      <alignment horizontal="center"/>
      <protection locked="0"/>
    </xf>
    <xf numFmtId="0" fontId="9" fillId="0" borderId="93" xfId="0" applyFont="1" applyBorder="1" applyAlignment="1" applyProtection="1">
      <alignment horizontal="center"/>
      <protection locked="0"/>
    </xf>
    <xf numFmtId="169" fontId="9" fillId="13" borderId="15" xfId="0" applyNumberFormat="1" applyFont="1" applyFill="1" applyBorder="1" applyAlignment="1" applyProtection="1">
      <alignment horizontal="center"/>
      <protection locked="0"/>
    </xf>
    <xf numFmtId="0" fontId="9" fillId="13" borderId="15" xfId="0" applyFont="1" applyFill="1" applyBorder="1" applyAlignment="1" applyProtection="1">
      <alignment horizontal="center"/>
      <protection locked="0"/>
    </xf>
    <xf numFmtId="170" fontId="9" fillId="13" borderId="15" xfId="0" applyNumberFormat="1" applyFont="1" applyFill="1" applyBorder="1" applyAlignment="1">
      <alignment horizontal="center"/>
    </xf>
    <xf numFmtId="49" fontId="9" fillId="13" borderId="15" xfId="0" applyNumberFormat="1" applyFont="1" applyFill="1" applyBorder="1" applyAlignment="1" applyProtection="1">
      <alignment horizontal="center"/>
      <protection locked="0"/>
    </xf>
    <xf numFmtId="0" fontId="9" fillId="13" borderId="15" xfId="0" applyFont="1" applyFill="1" applyBorder="1" applyAlignment="1">
      <alignment horizontal="center"/>
    </xf>
    <xf numFmtId="169" fontId="9" fillId="13" borderId="15" xfId="0" applyNumberFormat="1" applyFont="1" applyFill="1" applyBorder="1" applyAlignment="1">
      <alignment horizontal="center"/>
    </xf>
    <xf numFmtId="44" fontId="10" fillId="0" borderId="97" xfId="0" applyNumberFormat="1" applyFont="1" applyBorder="1" applyAlignment="1">
      <alignment horizontal="center"/>
    </xf>
    <xf numFmtId="170" fontId="9" fillId="13" borderId="93" xfId="0" applyNumberFormat="1" applyFont="1" applyFill="1" applyBorder="1" applyAlignment="1">
      <alignment horizontal="center"/>
    </xf>
    <xf numFmtId="170" fontId="9" fillId="13" borderId="15" xfId="0" quotePrefix="1" applyNumberFormat="1" applyFont="1" applyFill="1" applyBorder="1" applyAlignment="1">
      <alignment horizontal="center"/>
    </xf>
    <xf numFmtId="0" fontId="12" fillId="0" borderId="0" xfId="0" applyFont="1"/>
    <xf numFmtId="0" fontId="10" fillId="0" borderId="86" xfId="0" applyFont="1" applyBorder="1" applyAlignment="1">
      <alignment horizontal="center" vertical="center"/>
    </xf>
    <xf numFmtId="0" fontId="9" fillId="13" borderId="17" xfId="0" applyFont="1" applyFill="1" applyBorder="1" applyAlignment="1">
      <alignment horizontal="center"/>
    </xf>
    <xf numFmtId="170" fontId="9" fillId="13" borderId="15" xfId="0" applyNumberFormat="1" applyFont="1" applyFill="1" applyBorder="1" applyAlignment="1">
      <alignment horizontal="center" vertical="center"/>
    </xf>
    <xf numFmtId="0" fontId="10" fillId="0" borderId="86" xfId="0" applyFont="1" applyBorder="1" applyAlignment="1">
      <alignment horizontal="center"/>
    </xf>
    <xf numFmtId="169" fontId="6" fillId="0" borderId="0" xfId="1" applyFont="1"/>
    <xf numFmtId="2" fontId="10" fillId="8" borderId="82" xfId="0" applyNumberFormat="1" applyFont="1" applyFill="1" applyBorder="1" applyAlignment="1">
      <alignment horizontal="center" vertical="center"/>
    </xf>
    <xf numFmtId="0" fontId="5" fillId="0" borderId="0" xfId="1" applyNumberFormat="1" applyFont="1"/>
    <xf numFmtId="0" fontId="37" fillId="8" borderId="0" xfId="2" applyFont="1" applyFill="1" applyAlignment="1">
      <alignment horizontal="right"/>
    </xf>
    <xf numFmtId="0" fontId="37" fillId="8" borderId="0" xfId="0" applyFont="1" applyFill="1" applyAlignment="1">
      <alignment horizontal="right"/>
    </xf>
    <xf numFmtId="0" fontId="37" fillId="10" borderId="53" xfId="2" applyFont="1" applyFill="1" applyBorder="1" applyAlignment="1">
      <alignment horizontal="center" vertical="center" wrapText="1"/>
    </xf>
    <xf numFmtId="4" fontId="37" fillId="8" borderId="99" xfId="2" applyNumberFormat="1" applyFont="1" applyFill="1" applyBorder="1" applyAlignment="1">
      <alignment horizontal="center"/>
    </xf>
    <xf numFmtId="174" fontId="20" fillId="14" borderId="102" xfId="2" applyNumberFormat="1" applyFont="1" applyFill="1" applyBorder="1" applyAlignment="1">
      <alignment horizontal="center" wrapText="1"/>
    </xf>
    <xf numFmtId="174" fontId="20" fillId="14" borderId="101" xfId="2" applyNumberFormat="1" applyFont="1" applyFill="1" applyBorder="1" applyAlignment="1">
      <alignment horizontal="center" wrapText="1"/>
    </xf>
    <xf numFmtId="170" fontId="9" fillId="15" borderId="15" xfId="0" applyNumberFormat="1" applyFont="1" applyFill="1" applyBorder="1" applyAlignment="1">
      <alignment horizontal="center"/>
    </xf>
    <xf numFmtId="170" fontId="10" fillId="15" borderId="1" xfId="0" applyNumberFormat="1" applyFont="1" applyFill="1" applyBorder="1" applyAlignment="1">
      <alignment horizontal="center"/>
    </xf>
    <xf numFmtId="170" fontId="9" fillId="15" borderId="8" xfId="0" applyNumberFormat="1" applyFont="1" applyFill="1" applyBorder="1" applyAlignment="1">
      <alignment horizontal="center"/>
    </xf>
    <xf numFmtId="49" fontId="9" fillId="15" borderId="8" xfId="0" applyNumberFormat="1" applyFont="1" applyFill="1" applyBorder="1" applyAlignment="1" applyProtection="1">
      <alignment horizontal="center"/>
      <protection locked="0"/>
    </xf>
    <xf numFmtId="49" fontId="9" fillId="15" borderId="15" xfId="0" applyNumberFormat="1" applyFont="1" applyFill="1" applyBorder="1" applyAlignment="1" applyProtection="1">
      <alignment horizontal="center"/>
      <protection locked="0"/>
    </xf>
    <xf numFmtId="170" fontId="9" fillId="15" borderId="27" xfId="0" applyNumberFormat="1" applyFont="1" applyFill="1" applyBorder="1" applyAlignment="1">
      <alignment horizontal="center"/>
    </xf>
    <xf numFmtId="170" fontId="9" fillId="15" borderId="28" xfId="0" applyNumberFormat="1" applyFont="1" applyFill="1" applyBorder="1" applyAlignment="1">
      <alignment horizontal="center"/>
    </xf>
    <xf numFmtId="49" fontId="9" fillId="15" borderId="18" xfId="0" applyNumberFormat="1" applyFont="1" applyFill="1" applyBorder="1" applyAlignment="1" applyProtection="1">
      <alignment horizontal="center"/>
      <protection locked="0"/>
    </xf>
    <xf numFmtId="0" fontId="10" fillId="15" borderId="1" xfId="0" applyFont="1" applyFill="1" applyBorder="1" applyAlignment="1">
      <alignment horizontal="center"/>
    </xf>
    <xf numFmtId="170" fontId="10" fillId="17" borderId="1" xfId="0" applyNumberFormat="1" applyFont="1" applyFill="1" applyBorder="1" applyAlignment="1">
      <alignment horizontal="center"/>
    </xf>
    <xf numFmtId="49" fontId="9" fillId="15" borderId="27" xfId="0" applyNumberFormat="1" applyFont="1" applyFill="1" applyBorder="1" applyAlignment="1" applyProtection="1">
      <alignment horizontal="center"/>
      <protection locked="0"/>
    </xf>
    <xf numFmtId="0" fontId="10" fillId="15" borderId="10" xfId="0" applyFont="1" applyFill="1" applyBorder="1" applyAlignment="1">
      <alignment horizontal="center"/>
    </xf>
    <xf numFmtId="0" fontId="15" fillId="18" borderId="18" xfId="0" applyFont="1" applyFill="1" applyBorder="1" applyAlignment="1">
      <alignment horizontal="center" vertical="center"/>
    </xf>
    <xf numFmtId="0" fontId="20" fillId="18" borderId="18" xfId="0" applyFont="1" applyFill="1" applyBorder="1" applyAlignment="1">
      <alignment horizontal="center" vertical="center"/>
    </xf>
    <xf numFmtId="0" fontId="21" fillId="18" borderId="18" xfId="0" applyFont="1" applyFill="1" applyBorder="1" applyAlignment="1">
      <alignment horizontal="center" vertical="center" wrapText="1"/>
    </xf>
    <xf numFmtId="10" fontId="21" fillId="18" borderId="18" xfId="0" quotePrefix="1" applyNumberFormat="1" applyFont="1" applyFill="1" applyBorder="1" applyAlignment="1">
      <alignment horizontal="center" vertical="center" wrapText="1"/>
    </xf>
    <xf numFmtId="170" fontId="9" fillId="18" borderId="27" xfId="0" applyNumberFormat="1" applyFont="1" applyFill="1" applyBorder="1" applyAlignment="1">
      <alignment horizontal="center"/>
    </xf>
    <xf numFmtId="170" fontId="9" fillId="18" borderId="15" xfId="0" applyNumberFormat="1" applyFont="1" applyFill="1" applyBorder="1" applyAlignment="1">
      <alignment horizontal="center"/>
    </xf>
    <xf numFmtId="170" fontId="9" fillId="15" borderId="18" xfId="0" applyNumberFormat="1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 vertical="center"/>
    </xf>
    <xf numFmtId="49" fontId="9" fillId="15" borderId="4" xfId="0" applyNumberFormat="1" applyFont="1" applyFill="1" applyBorder="1" applyAlignment="1" applyProtection="1">
      <alignment horizontal="center"/>
      <protection locked="0"/>
    </xf>
    <xf numFmtId="49" fontId="9" fillId="15" borderId="17" xfId="0" applyNumberFormat="1" applyFont="1" applyFill="1" applyBorder="1" applyAlignment="1" applyProtection="1">
      <alignment horizontal="center"/>
      <protection locked="0"/>
    </xf>
    <xf numFmtId="49" fontId="9" fillId="15" borderId="7" xfId="0" applyNumberFormat="1" applyFont="1" applyFill="1" applyBorder="1" applyAlignment="1" applyProtection="1">
      <alignment horizontal="center"/>
      <protection locked="0"/>
    </xf>
    <xf numFmtId="49" fontId="9" fillId="15" borderId="93" xfId="0" applyNumberFormat="1" applyFont="1" applyFill="1" applyBorder="1" applyAlignment="1" applyProtection="1">
      <alignment horizontal="center"/>
      <protection locked="0"/>
    </xf>
    <xf numFmtId="49" fontId="9" fillId="15" borderId="9" xfId="0" applyNumberFormat="1" applyFont="1" applyFill="1" applyBorder="1" applyAlignment="1" applyProtection="1">
      <alignment horizontal="center"/>
      <protection locked="0"/>
    </xf>
    <xf numFmtId="170" fontId="9" fillId="8" borderId="27" xfId="0" applyNumberFormat="1" applyFont="1" applyFill="1" applyBorder="1" applyAlignment="1" applyProtection="1">
      <alignment horizontal="center"/>
      <protection locked="0"/>
    </xf>
    <xf numFmtId="170" fontId="9" fillId="8" borderId="15" xfId="0" applyNumberFormat="1" applyFont="1" applyFill="1" applyBorder="1" applyAlignment="1" applyProtection="1">
      <alignment horizontal="center"/>
      <protection locked="0"/>
    </xf>
    <xf numFmtId="170" fontId="9" fillId="8" borderId="9" xfId="0" applyNumberFormat="1" applyFont="1" applyFill="1" applyBorder="1" applyAlignment="1" applyProtection="1">
      <alignment horizontal="center"/>
      <protection locked="0"/>
    </xf>
    <xf numFmtId="170" fontId="9" fillId="8" borderId="1" xfId="0" applyNumberFormat="1" applyFont="1" applyFill="1" applyBorder="1" applyAlignment="1" applyProtection="1">
      <alignment horizontal="center"/>
      <protection locked="0"/>
    </xf>
    <xf numFmtId="170" fontId="9" fillId="8" borderId="28" xfId="0" applyNumberFormat="1" applyFont="1" applyFill="1" applyBorder="1" applyAlignment="1" applyProtection="1">
      <alignment horizontal="center"/>
      <protection locked="0"/>
    </xf>
    <xf numFmtId="170" fontId="9" fillId="15" borderId="73" xfId="0" applyNumberFormat="1" applyFont="1" applyFill="1" applyBorder="1" applyAlignment="1">
      <alignment horizontal="center"/>
    </xf>
    <xf numFmtId="170" fontId="9" fillId="15" borderId="93" xfId="0" applyNumberFormat="1" applyFont="1" applyFill="1" applyBorder="1" applyAlignment="1">
      <alignment horizontal="center"/>
    </xf>
    <xf numFmtId="170" fontId="9" fillId="15" borderId="97" xfId="0" applyNumberFormat="1" applyFont="1" applyFill="1" applyBorder="1" applyAlignment="1">
      <alignment horizontal="center"/>
    </xf>
    <xf numFmtId="170" fontId="9" fillId="15" borderId="8" xfId="0" quotePrefix="1" applyNumberFormat="1" applyFont="1" applyFill="1" applyBorder="1" applyAlignment="1">
      <alignment horizontal="center"/>
    </xf>
    <xf numFmtId="49" fontId="9" fillId="15" borderId="12" xfId="0" applyNumberFormat="1" applyFont="1" applyFill="1" applyBorder="1" applyAlignment="1" applyProtection="1">
      <alignment horizontal="center"/>
      <protection locked="0"/>
    </xf>
    <xf numFmtId="170" fontId="9" fillId="15" borderId="4" xfId="0" applyNumberFormat="1" applyFont="1" applyFill="1" applyBorder="1" applyAlignment="1">
      <alignment horizontal="center"/>
    </xf>
    <xf numFmtId="170" fontId="9" fillId="15" borderId="15" xfId="0" quotePrefix="1" applyNumberFormat="1" applyFont="1" applyFill="1" applyBorder="1" applyAlignment="1">
      <alignment horizontal="center"/>
    </xf>
    <xf numFmtId="49" fontId="9" fillId="15" borderId="28" xfId="0" applyNumberFormat="1" applyFont="1" applyFill="1" applyBorder="1" applyAlignment="1" applyProtection="1">
      <alignment horizontal="center"/>
      <protection locked="0"/>
    </xf>
    <xf numFmtId="170" fontId="9" fillId="15" borderId="27" xfId="0" quotePrefix="1" applyNumberFormat="1" applyFont="1" applyFill="1" applyBorder="1" applyAlignment="1">
      <alignment horizontal="center"/>
    </xf>
    <xf numFmtId="170" fontId="9" fillId="15" borderId="28" xfId="0" quotePrefix="1" applyNumberFormat="1" applyFont="1" applyFill="1" applyBorder="1" applyAlignment="1">
      <alignment horizontal="center"/>
    </xf>
    <xf numFmtId="170" fontId="9" fillId="15" borderId="26" xfId="0" applyNumberFormat="1" applyFont="1" applyFill="1" applyBorder="1" applyAlignment="1">
      <alignment horizontal="center"/>
    </xf>
    <xf numFmtId="0" fontId="10" fillId="15" borderId="8" xfId="0" applyFont="1" applyFill="1" applyBorder="1" applyAlignment="1">
      <alignment horizontal="center" vertical="center"/>
    </xf>
    <xf numFmtId="170" fontId="9" fillId="17" borderId="1" xfId="0" applyNumberFormat="1" applyFont="1" applyFill="1" applyBorder="1" applyAlignment="1">
      <alignment horizontal="center"/>
    </xf>
    <xf numFmtId="170" fontId="9" fillId="17" borderId="86" xfId="0" applyNumberFormat="1" applyFont="1" applyFill="1" applyBorder="1" applyAlignment="1">
      <alignment horizontal="center"/>
    </xf>
    <xf numFmtId="170" fontId="9" fillId="17" borderId="1" xfId="0" applyNumberFormat="1" applyFont="1" applyFill="1" applyBorder="1"/>
    <xf numFmtId="49" fontId="9" fillId="15" borderId="27" xfId="0" applyNumberFormat="1" applyFont="1" applyFill="1" applyBorder="1" applyAlignment="1" applyProtection="1">
      <alignment horizontal="center" vertical="center"/>
      <protection locked="0"/>
    </xf>
    <xf numFmtId="49" fontId="9" fillId="15" borderId="15" xfId="0" applyNumberFormat="1" applyFont="1" applyFill="1" applyBorder="1" applyAlignment="1" applyProtection="1">
      <alignment horizontal="center" vertical="center"/>
      <protection locked="0"/>
    </xf>
    <xf numFmtId="49" fontId="9" fillId="15" borderId="18" xfId="0" applyNumberFormat="1" applyFont="1" applyFill="1" applyBorder="1" applyAlignment="1" applyProtection="1">
      <alignment horizontal="center" vertical="center"/>
      <protection locked="0"/>
    </xf>
    <xf numFmtId="0" fontId="10" fillId="18" borderId="18" xfId="0" applyFont="1" applyFill="1" applyBorder="1" applyAlignment="1">
      <alignment horizontal="center" vertical="center"/>
    </xf>
    <xf numFmtId="9" fontId="10" fillId="18" borderId="18" xfId="0" applyNumberFormat="1" applyFont="1" applyFill="1" applyBorder="1" applyAlignment="1">
      <alignment horizontal="center" vertical="center"/>
    </xf>
    <xf numFmtId="0" fontId="15" fillId="18" borderId="18" xfId="0" applyFont="1" applyFill="1" applyBorder="1" applyAlignment="1">
      <alignment horizontal="center" vertical="center" wrapText="1"/>
    </xf>
    <xf numFmtId="170" fontId="9" fillId="18" borderId="26" xfId="0" applyNumberFormat="1" applyFont="1" applyFill="1" applyBorder="1" applyAlignment="1">
      <alignment horizontal="center"/>
    </xf>
    <xf numFmtId="0" fontId="10" fillId="17" borderId="1" xfId="0" applyFont="1" applyFill="1" applyBorder="1" applyAlignment="1">
      <alignment horizontal="center" vertical="center" wrapText="1"/>
    </xf>
    <xf numFmtId="49" fontId="9" fillId="15" borderId="9" xfId="0" applyNumberFormat="1" applyFont="1" applyFill="1" applyBorder="1" applyProtection="1">
      <protection locked="0"/>
    </xf>
    <xf numFmtId="49" fontId="9" fillId="15" borderId="12" xfId="0" applyNumberFormat="1" applyFont="1" applyFill="1" applyBorder="1" applyProtection="1">
      <protection locked="0"/>
    </xf>
    <xf numFmtId="49" fontId="9" fillId="15" borderId="15" xfId="0" applyNumberFormat="1" applyFont="1" applyFill="1" applyBorder="1" applyProtection="1">
      <protection locked="0"/>
    </xf>
    <xf numFmtId="49" fontId="9" fillId="15" borderId="18" xfId="0" applyNumberFormat="1" applyFont="1" applyFill="1" applyBorder="1" applyProtection="1">
      <protection locked="0"/>
    </xf>
    <xf numFmtId="170" fontId="9" fillId="15" borderId="1" xfId="0" applyNumberFormat="1" applyFont="1" applyFill="1" applyBorder="1" applyAlignment="1">
      <alignment horizontal="center"/>
    </xf>
    <xf numFmtId="170" fontId="9" fillId="16" borderId="1" xfId="0" applyNumberFormat="1" applyFont="1" applyFill="1" applyBorder="1" applyAlignment="1">
      <alignment horizontal="center"/>
    </xf>
    <xf numFmtId="0" fontId="9" fillId="16" borderId="1" xfId="0" applyFont="1" applyFill="1" applyBorder="1" applyAlignment="1">
      <alignment horizontal="center"/>
    </xf>
    <xf numFmtId="170" fontId="9" fillId="15" borderId="10" xfId="0" applyNumberFormat="1" applyFont="1" applyFill="1" applyBorder="1" applyAlignment="1">
      <alignment horizontal="center"/>
    </xf>
    <xf numFmtId="0" fontId="9" fillId="16" borderId="1" xfId="0" applyFont="1" applyFill="1" applyBorder="1" applyAlignment="1">
      <alignment horizontal="center" vertical="center"/>
    </xf>
    <xf numFmtId="0" fontId="9" fillId="16" borderId="1" xfId="0" applyFont="1" applyFill="1" applyBorder="1"/>
    <xf numFmtId="170" fontId="8" fillId="15" borderId="1" xfId="0" applyNumberFormat="1" applyFont="1" applyFill="1" applyBorder="1" applyAlignment="1">
      <alignment horizontal="center" vertical="center"/>
    </xf>
    <xf numFmtId="44" fontId="9" fillId="16" borderId="1" xfId="0" applyNumberFormat="1" applyFont="1" applyFill="1" applyBorder="1"/>
    <xf numFmtId="170" fontId="10" fillId="15" borderId="1" xfId="0" applyNumberFormat="1" applyFont="1" applyFill="1" applyBorder="1" applyAlignment="1">
      <alignment horizontal="center" vertical="center"/>
    </xf>
    <xf numFmtId="44" fontId="10" fillId="16" borderId="1" xfId="0" applyNumberFormat="1" applyFont="1" applyFill="1" applyBorder="1"/>
    <xf numFmtId="170" fontId="10" fillId="15" borderId="10" xfId="0" applyNumberFormat="1" applyFont="1" applyFill="1" applyBorder="1" applyAlignment="1">
      <alignment horizontal="center"/>
    </xf>
    <xf numFmtId="166" fontId="10" fillId="18" borderId="18" xfId="0" applyNumberFormat="1" applyFont="1" applyFill="1" applyBorder="1" applyAlignment="1">
      <alignment horizontal="center" vertical="center"/>
    </xf>
    <xf numFmtId="0" fontId="10" fillId="17" borderId="8" xfId="0" applyFont="1" applyFill="1" applyBorder="1" applyAlignment="1">
      <alignment horizontal="center" vertical="center" wrapText="1"/>
    </xf>
    <xf numFmtId="170" fontId="9" fillId="17" borderId="1" xfId="0" applyNumberFormat="1" applyFont="1" applyFill="1" applyBorder="1" applyAlignment="1">
      <alignment horizontal="center" vertical="center"/>
    </xf>
    <xf numFmtId="0" fontId="27" fillId="15" borderId="1" xfId="0" applyFont="1" applyFill="1" applyBorder="1" applyAlignment="1">
      <alignment horizontal="center" vertical="center"/>
    </xf>
    <xf numFmtId="170" fontId="9" fillId="15" borderId="27" xfId="0" applyNumberFormat="1" applyFont="1" applyFill="1" applyBorder="1" applyAlignment="1">
      <alignment horizontal="center" vertical="center"/>
    </xf>
    <xf numFmtId="170" fontId="9" fillId="15" borderId="15" xfId="0" applyNumberFormat="1" applyFont="1" applyFill="1" applyBorder="1" applyAlignment="1">
      <alignment horizontal="center" vertical="center"/>
    </xf>
    <xf numFmtId="49" fontId="9" fillId="15" borderId="22" xfId="0" applyNumberFormat="1" applyFont="1" applyFill="1" applyBorder="1" applyAlignment="1" applyProtection="1">
      <alignment horizontal="center"/>
      <protection locked="0"/>
    </xf>
    <xf numFmtId="170" fontId="9" fillId="15" borderId="1" xfId="0" applyNumberFormat="1" applyFont="1" applyFill="1" applyBorder="1" applyAlignment="1">
      <alignment horizontal="center" vertical="center"/>
    </xf>
    <xf numFmtId="49" fontId="9" fillId="15" borderId="8" xfId="0" applyNumberFormat="1" applyFont="1" applyFill="1" applyBorder="1" applyAlignment="1" applyProtection="1">
      <alignment horizontal="center" vertical="center"/>
      <protection locked="0"/>
    </xf>
    <xf numFmtId="170" fontId="9" fillId="18" borderId="27" xfId="0" applyNumberFormat="1" applyFont="1" applyFill="1" applyBorder="1" applyAlignment="1">
      <alignment horizontal="center" vertical="center"/>
    </xf>
    <xf numFmtId="179" fontId="0" fillId="15" borderId="20" xfId="0" applyNumberFormat="1" applyFill="1" applyBorder="1" applyAlignment="1">
      <alignment horizontal="center"/>
    </xf>
    <xf numFmtId="179" fontId="0" fillId="15" borderId="23" xfId="0" applyNumberFormat="1" applyFill="1" applyBorder="1" applyAlignment="1">
      <alignment horizontal="center"/>
    </xf>
    <xf numFmtId="179" fontId="0" fillId="15" borderId="1" xfId="0" applyNumberFormat="1" applyFill="1" applyBorder="1" applyAlignment="1">
      <alignment horizontal="center"/>
    </xf>
    <xf numFmtId="0" fontId="20" fillId="15" borderId="10" xfId="0" applyFont="1" applyFill="1" applyBorder="1" applyAlignment="1">
      <alignment horizontal="center" vertical="center"/>
    </xf>
    <xf numFmtId="0" fontId="20" fillId="15" borderId="1" xfId="0" applyFont="1" applyFill="1" applyBorder="1" applyAlignment="1">
      <alignment vertical="center"/>
    </xf>
    <xf numFmtId="173" fontId="0" fillId="15" borderId="15" xfId="3" applyNumberFormat="1" applyFont="1" applyFill="1" applyBorder="1" applyAlignment="1" applyProtection="1">
      <alignment horizontal="center" vertical="center"/>
    </xf>
    <xf numFmtId="0" fontId="27" fillId="15" borderId="1" xfId="3" applyNumberFormat="1" applyFont="1" applyFill="1" applyBorder="1" applyAlignment="1" applyProtection="1">
      <alignment horizontal="center" vertical="center"/>
    </xf>
    <xf numFmtId="173" fontId="27" fillId="17" borderId="1" xfId="3" applyNumberFormat="1" applyFont="1" applyFill="1" applyBorder="1" applyAlignment="1" applyProtection="1">
      <alignment horizontal="center" vertical="center"/>
    </xf>
    <xf numFmtId="49" fontId="9" fillId="15" borderId="78" xfId="0" applyNumberFormat="1" applyFont="1" applyFill="1" applyBorder="1" applyAlignment="1" applyProtection="1">
      <alignment horizontal="center" vertical="center"/>
      <protection locked="0"/>
    </xf>
    <xf numFmtId="49" fontId="9" fillId="15" borderId="22" xfId="0" applyNumberFormat="1" applyFont="1" applyFill="1" applyBorder="1" applyAlignment="1" applyProtection="1">
      <alignment horizontal="center" vertical="center"/>
      <protection locked="0"/>
    </xf>
    <xf numFmtId="49" fontId="9" fillId="15" borderId="82" xfId="0" applyNumberFormat="1" applyFont="1" applyFill="1" applyBorder="1" applyAlignment="1" applyProtection="1">
      <alignment horizontal="center" vertical="center"/>
      <protection locked="0"/>
    </xf>
    <xf numFmtId="173" fontId="0" fillId="15" borderId="8" xfId="3" applyNumberFormat="1" applyFont="1" applyFill="1" applyBorder="1" applyAlignment="1" applyProtection="1">
      <alignment horizontal="center" vertical="center"/>
      <protection locked="0"/>
    </xf>
    <xf numFmtId="173" fontId="0" fillId="15" borderId="78" xfId="3" applyNumberFormat="1" applyFont="1" applyFill="1" applyBorder="1" applyAlignment="1" applyProtection="1">
      <alignment horizontal="center" vertical="center"/>
      <protection locked="0"/>
    </xf>
    <xf numFmtId="173" fontId="0" fillId="15" borderId="27" xfId="3" applyNumberFormat="1" applyFont="1" applyFill="1" applyBorder="1" applyAlignment="1" applyProtection="1">
      <alignment horizontal="center" vertical="center"/>
      <protection locked="0"/>
    </xf>
    <xf numFmtId="173" fontId="0" fillId="15" borderId="28" xfId="3" applyNumberFormat="1" applyFont="1" applyFill="1" applyBorder="1" applyAlignment="1" applyProtection="1">
      <alignment horizontal="center" vertical="center"/>
    </xf>
    <xf numFmtId="173" fontId="0" fillId="15" borderId="78" xfId="3" applyNumberFormat="1" applyFont="1" applyFill="1" applyBorder="1" applyAlignment="1" applyProtection="1">
      <alignment horizontal="center" vertical="center"/>
    </xf>
    <xf numFmtId="180" fontId="20" fillId="15" borderId="86" xfId="0" applyNumberFormat="1" applyFont="1" applyFill="1" applyBorder="1" applyAlignment="1">
      <alignment horizontal="center" vertical="center"/>
    </xf>
    <xf numFmtId="170" fontId="20" fillId="15" borderId="86" xfId="0" applyNumberFormat="1" applyFont="1" applyFill="1" applyBorder="1" applyAlignment="1">
      <alignment horizontal="center" vertical="center"/>
    </xf>
    <xf numFmtId="179" fontId="20" fillId="15" borderId="86" xfId="0" quotePrefix="1" applyNumberFormat="1" applyFont="1" applyFill="1" applyBorder="1" applyAlignment="1">
      <alignment horizontal="center" vertical="center"/>
    </xf>
    <xf numFmtId="2" fontId="20" fillId="17" borderId="8" xfId="0" applyNumberFormat="1" applyFont="1" applyFill="1" applyBorder="1" applyAlignment="1">
      <alignment horizontal="center" vertical="center"/>
    </xf>
    <xf numFmtId="173" fontId="27" fillId="17" borderId="86" xfId="3" applyNumberFormat="1" applyFont="1" applyFill="1" applyBorder="1" applyAlignment="1" applyProtection="1">
      <alignment horizontal="center" vertical="center"/>
    </xf>
    <xf numFmtId="180" fontId="27" fillId="17" borderId="1" xfId="3" applyNumberFormat="1" applyFont="1" applyFill="1" applyBorder="1" applyAlignment="1" applyProtection="1">
      <alignment horizontal="center" vertical="center"/>
    </xf>
    <xf numFmtId="179" fontId="0" fillId="15" borderId="79" xfId="0" applyNumberFormat="1" applyFill="1" applyBorder="1" applyAlignment="1">
      <alignment horizontal="center"/>
    </xf>
    <xf numFmtId="179" fontId="27" fillId="15" borderId="78" xfId="3" applyNumberFormat="1" applyFont="1" applyFill="1" applyBorder="1" applyAlignment="1" applyProtection="1">
      <alignment horizontal="center" vertical="center"/>
    </xf>
    <xf numFmtId="179" fontId="27" fillId="15" borderId="82" xfId="3" applyNumberFormat="1" applyFont="1" applyFill="1" applyBorder="1" applyAlignment="1" applyProtection="1">
      <alignment horizontal="center" vertical="center"/>
    </xf>
    <xf numFmtId="179" fontId="0" fillId="15" borderId="86" xfId="0" applyNumberFormat="1" applyFill="1" applyBorder="1" applyAlignment="1">
      <alignment horizontal="center"/>
    </xf>
    <xf numFmtId="49" fontId="20" fillId="15" borderId="73" xfId="0" applyNumberFormat="1" applyFont="1" applyFill="1" applyBorder="1" applyAlignment="1" applyProtection="1">
      <alignment horizontal="center" vertical="center"/>
      <protection locked="0"/>
    </xf>
    <xf numFmtId="49" fontId="20" fillId="15" borderId="78" xfId="0" applyNumberFormat="1" applyFont="1" applyFill="1" applyBorder="1" applyAlignment="1" applyProtection="1">
      <alignment horizontal="center" vertical="center"/>
      <protection locked="0"/>
    </xf>
    <xf numFmtId="49" fontId="0" fillId="15" borderId="78" xfId="0" applyNumberFormat="1" applyFill="1" applyBorder="1" applyAlignment="1" applyProtection="1">
      <alignment horizontal="center" vertical="center"/>
      <protection locked="0"/>
    </xf>
    <xf numFmtId="0" fontId="0" fillId="15" borderId="78" xfId="0" applyFill="1" applyBorder="1" applyAlignment="1">
      <alignment vertical="center"/>
    </xf>
    <xf numFmtId="0" fontId="0" fillId="15" borderId="82" xfId="0" applyFill="1" applyBorder="1" applyAlignment="1">
      <alignment vertical="center"/>
    </xf>
    <xf numFmtId="0" fontId="0" fillId="16" borderId="86" xfId="0" applyFill="1" applyBorder="1" applyAlignment="1">
      <alignment vertical="center"/>
    </xf>
    <xf numFmtId="49" fontId="20" fillId="15" borderId="8" xfId="0" applyNumberFormat="1" applyFont="1" applyFill="1" applyBorder="1" applyAlignment="1" applyProtection="1">
      <alignment horizontal="center" vertical="center"/>
      <protection locked="0"/>
    </xf>
    <xf numFmtId="49" fontId="20" fillId="15" borderId="15" xfId="0" applyNumberFormat="1" applyFont="1" applyFill="1" applyBorder="1" applyAlignment="1" applyProtection="1">
      <alignment horizontal="center" vertical="center"/>
      <protection locked="0"/>
    </xf>
    <xf numFmtId="49" fontId="20" fillId="15" borderId="27" xfId="0" applyNumberFormat="1" applyFont="1" applyFill="1" applyBorder="1" applyAlignment="1" applyProtection="1">
      <alignment horizontal="center" vertical="center"/>
      <protection locked="0"/>
    </xf>
    <xf numFmtId="49" fontId="0" fillId="15" borderId="15" xfId="0" applyNumberFormat="1" applyFill="1" applyBorder="1" applyAlignment="1" applyProtection="1">
      <alignment horizontal="center" vertical="center"/>
      <protection locked="0"/>
    </xf>
    <xf numFmtId="0" fontId="0" fillId="15" borderId="15" xfId="0" applyFill="1" applyBorder="1" applyAlignment="1">
      <alignment vertical="center"/>
    </xf>
    <xf numFmtId="0" fontId="0" fillId="16" borderId="1" xfId="0" applyFill="1" applyBorder="1" applyAlignment="1">
      <alignment vertical="center"/>
    </xf>
    <xf numFmtId="179" fontId="27" fillId="15" borderId="15" xfId="3" applyNumberFormat="1" applyFont="1" applyFill="1" applyBorder="1" applyAlignment="1" applyProtection="1">
      <alignment vertical="center"/>
    </xf>
    <xf numFmtId="179" fontId="27" fillId="15" borderId="18" xfId="3" applyNumberFormat="1" applyFont="1" applyFill="1" applyBorder="1" applyAlignment="1" applyProtection="1">
      <alignment vertical="center"/>
    </xf>
    <xf numFmtId="0" fontId="20" fillId="15" borderId="7" xfId="0" applyFont="1" applyFill="1" applyBorder="1" applyAlignment="1">
      <alignment horizontal="center" vertical="center"/>
    </xf>
    <xf numFmtId="179" fontId="0" fillId="15" borderId="15" xfId="0" applyNumberFormat="1" applyFill="1" applyBorder="1" applyAlignment="1">
      <alignment horizontal="center"/>
    </xf>
    <xf numFmtId="180" fontId="0" fillId="15" borderId="15" xfId="3" applyNumberFormat="1" applyFont="1" applyFill="1" applyBorder="1" applyAlignment="1" applyProtection="1">
      <alignment horizontal="center" vertical="center"/>
      <protection locked="0"/>
    </xf>
    <xf numFmtId="180" fontId="0" fillId="15" borderId="22" xfId="3" applyNumberFormat="1" applyFont="1" applyFill="1" applyBorder="1" applyAlignment="1" applyProtection="1">
      <alignment horizontal="center" vertical="center"/>
      <protection locked="0"/>
    </xf>
    <xf numFmtId="173" fontId="0" fillId="15" borderId="15" xfId="3" applyNumberFormat="1" applyFont="1" applyFill="1" applyBorder="1" applyAlignment="1" applyProtection="1">
      <alignment horizontal="center" vertical="center"/>
      <protection locked="0"/>
    </xf>
    <xf numFmtId="173" fontId="0" fillId="15" borderId="28" xfId="3" applyNumberFormat="1" applyFont="1" applyFill="1" applyBorder="1" applyAlignment="1" applyProtection="1">
      <alignment horizontal="center" vertical="center"/>
      <protection locked="0"/>
    </xf>
    <xf numFmtId="0" fontId="40" fillId="8" borderId="35" xfId="2" applyFont="1" applyFill="1" applyBorder="1"/>
    <xf numFmtId="0" fontId="54" fillId="8" borderId="6" xfId="2" applyFont="1" applyFill="1" applyBorder="1" applyAlignment="1">
      <alignment horizontal="right" vertical="center"/>
    </xf>
    <xf numFmtId="171" fontId="35" fillId="8" borderId="6" xfId="2" applyNumberFormat="1" applyFont="1" applyFill="1" applyBorder="1" applyAlignment="1">
      <alignment horizontal="center" vertical="center" textRotation="90" wrapText="1"/>
    </xf>
    <xf numFmtId="174" fontId="37" fillId="10" borderId="54" xfId="2" applyNumberFormat="1" applyFont="1" applyFill="1" applyBorder="1" applyAlignment="1">
      <alignment horizontal="center" vertical="center" wrapText="1"/>
    </xf>
    <xf numFmtId="43" fontId="39" fillId="8" borderId="95" xfId="19" applyFont="1" applyFill="1" applyBorder="1" applyAlignment="1" applyProtection="1">
      <alignment horizontal="left"/>
    </xf>
    <xf numFmtId="43" fontId="39" fillId="8" borderId="13" xfId="19" applyFont="1" applyFill="1" applyBorder="1" applyAlignment="1" applyProtection="1">
      <alignment horizontal="left"/>
    </xf>
    <xf numFmtId="169" fontId="20" fillId="0" borderId="100" xfId="2" applyNumberFormat="1" applyFont="1" applyBorder="1" applyAlignment="1">
      <alignment horizontal="center"/>
    </xf>
    <xf numFmtId="1" fontId="31" fillId="14" borderId="100" xfId="2" applyNumberFormat="1" applyFont="1" applyFill="1" applyBorder="1" applyAlignment="1" applyProtection="1">
      <alignment horizontal="center" vertical="center"/>
      <protection locked="0"/>
    </xf>
    <xf numFmtId="169" fontId="20" fillId="8" borderId="99" xfId="2" quotePrefix="1" applyNumberFormat="1" applyFont="1" applyFill="1" applyBorder="1" applyAlignment="1">
      <alignment horizontal="center"/>
    </xf>
    <xf numFmtId="49" fontId="32" fillId="14" borderId="99" xfId="2" applyNumberFormat="1" applyFont="1" applyFill="1" applyBorder="1" applyAlignment="1" applyProtection="1">
      <alignment horizontal="center" vertical="center"/>
      <protection locked="0"/>
    </xf>
    <xf numFmtId="0" fontId="64" fillId="0" borderId="36" xfId="1" applyNumberFormat="1" applyFont="1" applyBorder="1"/>
    <xf numFmtId="0" fontId="64" fillId="0" borderId="36" xfId="1" applyNumberFormat="1" applyFont="1" applyBorder="1" applyAlignment="1">
      <alignment horizontal="center"/>
    </xf>
    <xf numFmtId="171" fontId="4" fillId="0" borderId="36" xfId="1" applyNumberFormat="1" applyFont="1" applyBorder="1"/>
    <xf numFmtId="0" fontId="4" fillId="0" borderId="36" xfId="1" applyNumberFormat="1" applyFont="1" applyBorder="1"/>
    <xf numFmtId="0" fontId="28" fillId="0" borderId="36" xfId="1" applyNumberFormat="1" applyBorder="1" applyAlignment="1">
      <alignment horizontal="center"/>
    </xf>
    <xf numFmtId="0" fontId="28" fillId="13" borderId="36" xfId="1" applyNumberFormat="1" applyFill="1" applyBorder="1" applyAlignment="1">
      <alignment horizontal="center"/>
    </xf>
    <xf numFmtId="0" fontId="4" fillId="13" borderId="36" xfId="1" applyNumberFormat="1" applyFont="1" applyFill="1" applyBorder="1" applyAlignment="1">
      <alignment horizontal="center"/>
    </xf>
    <xf numFmtId="169" fontId="4" fillId="0" borderId="36" xfId="1" applyFont="1" applyBorder="1"/>
    <xf numFmtId="169" fontId="28" fillId="0" borderId="36" xfId="1" applyBorder="1" applyAlignment="1">
      <alignment horizontal="center"/>
    </xf>
    <xf numFmtId="171" fontId="45" fillId="0" borderId="36" xfId="1" applyNumberFormat="1" applyFont="1" applyBorder="1"/>
    <xf numFmtId="0" fontId="27" fillId="0" borderId="36" xfId="2" applyBorder="1" applyAlignment="1">
      <alignment horizontal="center"/>
    </xf>
    <xf numFmtId="0" fontId="4" fillId="0" borderId="36" xfId="1" applyNumberFormat="1" applyFont="1" applyBorder="1" applyAlignment="1">
      <alignment horizontal="center"/>
    </xf>
    <xf numFmtId="169" fontId="28" fillId="13" borderId="36" xfId="1" applyFill="1" applyBorder="1" applyAlignment="1">
      <alignment horizontal="center"/>
    </xf>
    <xf numFmtId="0" fontId="27" fillId="0" borderId="36" xfId="2" applyBorder="1"/>
    <xf numFmtId="0" fontId="28" fillId="0" borderId="36" xfId="1" applyNumberFormat="1" applyBorder="1"/>
    <xf numFmtId="0" fontId="0" fillId="0" borderId="36" xfId="2" quotePrefix="1" applyFont="1" applyBorder="1"/>
    <xf numFmtId="0" fontId="65" fillId="0" borderId="36" xfId="1" applyNumberFormat="1" applyFont="1" applyBorder="1" applyAlignment="1">
      <alignment horizontal="center"/>
    </xf>
    <xf numFmtId="0" fontId="35" fillId="8" borderId="107" xfId="2" applyFont="1" applyFill="1" applyBorder="1" applyAlignment="1">
      <alignment horizontal="center"/>
    </xf>
    <xf numFmtId="2" fontId="38" fillId="8" borderId="67" xfId="2" applyNumberFormat="1" applyFont="1" applyFill="1" applyBorder="1" applyAlignment="1" applyProtection="1">
      <alignment horizontal="right"/>
      <protection locked="0"/>
    </xf>
    <xf numFmtId="169" fontId="27" fillId="8" borderId="0" xfId="2" applyNumberFormat="1" applyFill="1"/>
    <xf numFmtId="0" fontId="27" fillId="8" borderId="30" xfId="2" applyFill="1" applyBorder="1"/>
    <xf numFmtId="169" fontId="27" fillId="0" borderId="0" xfId="2" applyNumberFormat="1"/>
    <xf numFmtId="0" fontId="27" fillId="8" borderId="0" xfId="2" applyFill="1"/>
    <xf numFmtId="174" fontId="27" fillId="8" borderId="0" xfId="2" applyNumberFormat="1" applyFill="1"/>
    <xf numFmtId="174" fontId="38" fillId="8" borderId="0" xfId="2" applyNumberFormat="1" applyFont="1" applyFill="1" applyAlignment="1">
      <alignment horizontal="left"/>
    </xf>
    <xf numFmtId="0" fontId="35" fillId="8" borderId="0" xfId="2" applyFont="1" applyFill="1" applyAlignment="1">
      <alignment horizontal="center"/>
    </xf>
    <xf numFmtId="0" fontId="66" fillId="8" borderId="0" xfId="2" applyFont="1" applyFill="1" applyAlignment="1">
      <alignment horizontal="center"/>
    </xf>
    <xf numFmtId="0" fontId="66" fillId="8" borderId="0" xfId="2" applyFont="1" applyFill="1"/>
    <xf numFmtId="0" fontId="27" fillId="14" borderId="30" xfId="2" applyFill="1" applyBorder="1" applyAlignment="1">
      <alignment horizontal="right" vertical="center"/>
    </xf>
    <xf numFmtId="0" fontId="27" fillId="14" borderId="26" xfId="2" quotePrefix="1" applyFill="1" applyBorder="1" applyAlignment="1">
      <alignment horizontal="left" vertical="center"/>
    </xf>
    <xf numFmtId="2" fontId="27" fillId="14" borderId="26" xfId="2" quotePrefix="1" applyNumberFormat="1" applyFill="1" applyBorder="1" applyAlignment="1">
      <alignment horizontal="left" vertical="center"/>
    </xf>
    <xf numFmtId="0" fontId="27" fillId="8" borderId="0" xfId="2" applyFill="1" applyAlignment="1">
      <alignment horizontal="right" vertical="top" wrapText="1"/>
    </xf>
    <xf numFmtId="0" fontId="27" fillId="8" borderId="0" xfId="2" quotePrefix="1" applyFill="1" applyAlignment="1">
      <alignment horizontal="left" vertical="top" wrapText="1"/>
    </xf>
    <xf numFmtId="0" fontId="27" fillId="14" borderId="5" xfId="2" applyFill="1" applyBorder="1" applyAlignment="1">
      <alignment horizontal="right" vertical="center" wrapText="1"/>
    </xf>
    <xf numFmtId="0" fontId="27" fillId="14" borderId="7" xfId="2" quotePrefix="1" applyFill="1" applyBorder="1" applyAlignment="1">
      <alignment horizontal="left" vertical="center" wrapText="1"/>
    </xf>
    <xf numFmtId="0" fontId="39" fillId="8" borderId="0" xfId="2" applyFont="1" applyFill="1" applyAlignment="1">
      <alignment vertical="center"/>
    </xf>
    <xf numFmtId="20" fontId="54" fillId="8" borderId="0" xfId="2" applyNumberFormat="1" applyFont="1" applyFill="1"/>
    <xf numFmtId="0" fontId="37" fillId="8" borderId="0" xfId="2" applyFont="1" applyFill="1" applyAlignment="1">
      <alignment wrapText="1"/>
    </xf>
    <xf numFmtId="175" fontId="37" fillId="8" borderId="0" xfId="2" applyNumberFormat="1" applyFont="1" applyFill="1" applyAlignment="1">
      <alignment horizontal="centerContinuous"/>
    </xf>
    <xf numFmtId="0" fontId="37" fillId="8" borderId="0" xfId="2" applyFont="1" applyFill="1" applyAlignment="1">
      <alignment horizontal="centerContinuous"/>
    </xf>
    <xf numFmtId="0" fontId="27" fillId="8" borderId="0" xfId="0" applyFont="1" applyFill="1"/>
    <xf numFmtId="0" fontId="27" fillId="0" borderId="0" xfId="0" applyFont="1"/>
    <xf numFmtId="0" fontId="39" fillId="8" borderId="0" xfId="2" applyFont="1" applyFill="1" applyAlignment="1">
      <alignment textRotation="90"/>
    </xf>
    <xf numFmtId="174" fontId="39" fillId="8" borderId="0" xfId="2" applyNumberFormat="1" applyFont="1" applyFill="1" applyAlignment="1">
      <alignment horizontal="center" wrapText="1"/>
    </xf>
    <xf numFmtId="4" fontId="39" fillId="6" borderId="73" xfId="2" applyNumberFormat="1" applyFont="1" applyFill="1" applyBorder="1" applyAlignment="1" applyProtection="1">
      <alignment horizontal="center" vertical="center"/>
      <protection locked="0"/>
    </xf>
    <xf numFmtId="4" fontId="39" fillId="6" borderId="93" xfId="2" applyNumberFormat="1" applyFont="1" applyFill="1" applyBorder="1" applyAlignment="1" applyProtection="1">
      <alignment horizontal="center" vertical="center"/>
      <protection locked="0"/>
    </xf>
    <xf numFmtId="0" fontId="39" fillId="0" borderId="96" xfId="2" applyFont="1" applyBorder="1" applyAlignment="1" applyProtection="1">
      <alignment horizontal="center" vertical="center" wrapText="1"/>
      <protection locked="0"/>
    </xf>
    <xf numFmtId="0" fontId="39" fillId="0" borderId="94" xfId="2" applyFont="1" applyBorder="1" applyAlignment="1" applyProtection="1">
      <alignment vertical="center" wrapText="1"/>
      <protection locked="0"/>
    </xf>
    <xf numFmtId="0" fontId="39" fillId="0" borderId="95" xfId="2" applyFont="1" applyBorder="1" applyAlignment="1" applyProtection="1">
      <alignment vertical="center" wrapText="1"/>
      <protection locked="0"/>
    </xf>
    <xf numFmtId="0" fontId="39" fillId="0" borderId="96" xfId="2" applyFont="1" applyBorder="1" applyAlignment="1" applyProtection="1">
      <alignment horizontal="left" vertical="center" wrapText="1"/>
      <protection locked="0"/>
    </xf>
    <xf numFmtId="4" fontId="39" fillId="6" borderId="97" xfId="2" applyNumberFormat="1" applyFont="1" applyFill="1" applyBorder="1" applyAlignment="1" applyProtection="1">
      <alignment horizontal="center" vertical="center"/>
      <protection locked="0"/>
    </xf>
    <xf numFmtId="2" fontId="39" fillId="9" borderId="99" xfId="2" applyNumberFormat="1" applyFont="1" applyFill="1" applyBorder="1" applyAlignment="1">
      <alignment horizontal="center" vertical="center"/>
    </xf>
    <xf numFmtId="0" fontId="27" fillId="0" borderId="94" xfId="2" applyBorder="1"/>
    <xf numFmtId="0" fontId="27" fillId="0" borderId="95" xfId="2" applyBorder="1"/>
    <xf numFmtId="0" fontId="27" fillId="0" borderId="96" xfId="2" applyBorder="1"/>
    <xf numFmtId="2" fontId="39" fillId="9" borderId="98" xfId="2" applyNumberFormat="1" applyFont="1" applyFill="1" applyBorder="1" applyAlignment="1">
      <alignment horizontal="center" vertical="center"/>
    </xf>
    <xf numFmtId="0" fontId="27" fillId="0" borderId="102" xfId="2" applyBorder="1"/>
    <xf numFmtId="0" fontId="32" fillId="8" borderId="102" xfId="2" applyFont="1" applyFill="1" applyBorder="1" applyAlignment="1">
      <alignment horizontal="right" vertical="center"/>
    </xf>
    <xf numFmtId="0" fontId="32" fillId="8" borderId="3" xfId="2" applyFont="1" applyFill="1" applyBorder="1" applyAlignment="1">
      <alignment horizontal="center"/>
    </xf>
    <xf numFmtId="0" fontId="27" fillId="8" borderId="3" xfId="2" applyFill="1" applyBorder="1" applyAlignment="1">
      <alignment horizontal="center" vertical="center" wrapText="1"/>
    </xf>
    <xf numFmtId="0" fontId="27" fillId="8" borderId="101" xfId="2" applyFill="1" applyBorder="1" applyAlignment="1">
      <alignment horizontal="center" vertical="center" wrapText="1"/>
    </xf>
    <xf numFmtId="0" fontId="27" fillId="0" borderId="5" xfId="2" applyBorder="1"/>
    <xf numFmtId="2" fontId="32" fillId="8" borderId="6" xfId="2" applyNumberFormat="1" applyFont="1" applyFill="1" applyBorder="1" applyAlignment="1">
      <alignment horizontal="center" vertical="center"/>
    </xf>
    <xf numFmtId="0" fontId="20" fillId="15" borderId="5" xfId="20" applyFont="1" applyFill="1" applyBorder="1" applyAlignment="1">
      <alignment horizontal="center" vertical="center" wrapText="1"/>
    </xf>
    <xf numFmtId="4" fontId="68" fillId="8" borderId="7" xfId="2" applyNumberFormat="1" applyFont="1" applyFill="1" applyBorder="1" applyAlignment="1">
      <alignment horizontal="center" vertical="center" wrapText="1"/>
    </xf>
    <xf numFmtId="0" fontId="27" fillId="8" borderId="0" xfId="2" applyFill="1" applyAlignment="1">
      <alignment horizontal="center"/>
    </xf>
    <xf numFmtId="0" fontId="47" fillId="8" borderId="0" xfId="2" quotePrefix="1" applyFont="1" applyFill="1" applyAlignment="1">
      <alignment horizontal="center"/>
    </xf>
    <xf numFmtId="4" fontId="47" fillId="8" borderId="0" xfId="2" applyNumberFormat="1" applyFont="1" applyFill="1" applyAlignment="1">
      <alignment horizontal="center"/>
    </xf>
    <xf numFmtId="174" fontId="27" fillId="0" borderId="0" xfId="2" applyNumberFormat="1"/>
    <xf numFmtId="167" fontId="39" fillId="8" borderId="0" xfId="2" applyNumberFormat="1" applyFont="1" applyFill="1"/>
    <xf numFmtId="167" fontId="39" fillId="0" borderId="0" xfId="2" applyNumberFormat="1" applyFont="1"/>
    <xf numFmtId="167" fontId="27" fillId="8" borderId="0" xfId="2" applyNumberFormat="1" applyFill="1"/>
    <xf numFmtId="167" fontId="32" fillId="8" borderId="0" xfId="2" applyNumberFormat="1" applyFont="1" applyFill="1" applyAlignment="1">
      <alignment horizontal="center"/>
    </xf>
    <xf numFmtId="167" fontId="32" fillId="0" borderId="36" xfId="2" applyNumberFormat="1" applyFont="1" applyBorder="1" applyAlignment="1">
      <alignment horizontal="center" textRotation="60"/>
    </xf>
    <xf numFmtId="167" fontId="32" fillId="0" borderId="37" xfId="2" applyNumberFormat="1" applyFont="1" applyBorder="1" applyAlignment="1">
      <alignment horizontal="center" textRotation="60"/>
    </xf>
    <xf numFmtId="167" fontId="32" fillId="0" borderId="38" xfId="2" applyNumberFormat="1" applyFont="1" applyBorder="1" applyAlignment="1">
      <alignment horizontal="center" textRotation="60"/>
    </xf>
    <xf numFmtId="167" fontId="32" fillId="0" borderId="39" xfId="2" applyNumberFormat="1" applyFont="1" applyBorder="1" applyAlignment="1">
      <alignment horizontal="center" textRotation="60"/>
    </xf>
    <xf numFmtId="167" fontId="32" fillId="0" borderId="40" xfId="2" applyNumberFormat="1" applyFont="1" applyBorder="1" applyAlignment="1">
      <alignment horizontal="center" textRotation="60"/>
    </xf>
    <xf numFmtId="167" fontId="32" fillId="8" borderId="0" xfId="2" applyNumberFormat="1" applyFont="1" applyFill="1"/>
    <xf numFmtId="167" fontId="39" fillId="0" borderId="36" xfId="2" applyNumberFormat="1" applyFont="1" applyBorder="1" applyAlignment="1">
      <alignment horizontal="center"/>
    </xf>
    <xf numFmtId="169" fontId="39" fillId="0" borderId="41" xfId="2" applyNumberFormat="1" applyFont="1" applyBorder="1" applyAlignment="1">
      <alignment horizontal="center"/>
    </xf>
    <xf numFmtId="0" fontId="32" fillId="6" borderId="42" xfId="2" applyFont="1" applyFill="1" applyBorder="1" applyAlignment="1" applyProtection="1">
      <alignment horizontal="center" vertical="center"/>
      <protection locked="0"/>
    </xf>
    <xf numFmtId="0" fontId="32" fillId="6" borderId="43" xfId="2" applyFont="1" applyFill="1" applyBorder="1" applyAlignment="1" applyProtection="1">
      <alignment horizontal="center" vertical="center"/>
      <protection locked="0"/>
    </xf>
    <xf numFmtId="0" fontId="32" fillId="6" borderId="44" xfId="2" applyFont="1" applyFill="1" applyBorder="1" applyAlignment="1" applyProtection="1">
      <alignment horizontal="center" vertical="center"/>
      <protection locked="0"/>
    </xf>
    <xf numFmtId="0" fontId="32" fillId="6" borderId="46" xfId="2" applyFont="1" applyFill="1" applyBorder="1" applyAlignment="1" applyProtection="1">
      <alignment horizontal="center" vertical="center"/>
      <protection locked="0"/>
    </xf>
    <xf numFmtId="0" fontId="32" fillId="6" borderId="36" xfId="2" applyFont="1" applyFill="1" applyBorder="1" applyAlignment="1" applyProtection="1">
      <alignment horizontal="center" vertical="center"/>
      <protection locked="0"/>
    </xf>
    <xf numFmtId="0" fontId="32" fillId="6" borderId="47" xfId="2" applyFont="1" applyFill="1" applyBorder="1" applyAlignment="1" applyProtection="1">
      <alignment horizontal="center" vertical="center"/>
      <protection locked="0"/>
    </xf>
    <xf numFmtId="167" fontId="39" fillId="0" borderId="39" xfId="2" applyNumberFormat="1" applyFont="1" applyBorder="1" applyAlignment="1">
      <alignment horizontal="center"/>
    </xf>
    <xf numFmtId="169" fontId="39" fillId="0" borderId="48" xfId="2" applyNumberFormat="1" applyFont="1" applyBorder="1" applyAlignment="1">
      <alignment horizontal="center"/>
    </xf>
    <xf numFmtId="0" fontId="32" fillId="6" borderId="49" xfId="2" applyFont="1" applyFill="1" applyBorder="1" applyAlignment="1" applyProtection="1">
      <alignment horizontal="center" vertical="center"/>
      <protection locked="0"/>
    </xf>
    <xf numFmtId="0" fontId="32" fillId="6" borderId="39" xfId="2" applyFont="1" applyFill="1" applyBorder="1" applyAlignment="1" applyProtection="1">
      <alignment horizontal="center" vertical="center"/>
      <protection locked="0"/>
    </xf>
    <xf numFmtId="0" fontId="32" fillId="6" borderId="50" xfId="2" applyFont="1" applyFill="1" applyBorder="1" applyAlignment="1" applyProtection="1">
      <alignment horizontal="center" vertical="center"/>
      <protection locked="0"/>
    </xf>
    <xf numFmtId="0" fontId="71" fillId="19" borderId="51" xfId="2" applyFont="1" applyFill="1" applyBorder="1"/>
    <xf numFmtId="0" fontId="72" fillId="20" borderId="52" xfId="2" applyFont="1" applyFill="1" applyBorder="1" applyAlignment="1">
      <alignment horizontal="center" vertical="center"/>
    </xf>
    <xf numFmtId="0" fontId="73" fillId="20" borderId="51" xfId="2" applyFont="1" applyFill="1" applyBorder="1" applyAlignment="1">
      <alignment horizontal="center"/>
    </xf>
    <xf numFmtId="0" fontId="73" fillId="20" borderId="53" xfId="2" applyFont="1" applyFill="1" applyBorder="1" applyAlignment="1">
      <alignment horizontal="center"/>
    </xf>
    <xf numFmtId="0" fontId="73" fillId="20" borderId="54" xfId="2" applyFont="1" applyFill="1" applyBorder="1" applyAlignment="1">
      <alignment horizontal="center"/>
    </xf>
    <xf numFmtId="0" fontId="71" fillId="19" borderId="25" xfId="2" applyFont="1" applyFill="1" applyBorder="1"/>
    <xf numFmtId="0" fontId="71" fillId="19" borderId="10" xfId="2" applyFont="1" applyFill="1" applyBorder="1"/>
    <xf numFmtId="0" fontId="39" fillId="8" borderId="0" xfId="2" applyFont="1" applyFill="1"/>
    <xf numFmtId="167" fontId="54" fillId="8" borderId="0" xfId="2" applyNumberFormat="1" applyFont="1" applyFill="1" applyAlignment="1">
      <alignment horizontal="right" vertical="center"/>
    </xf>
    <xf numFmtId="182" fontId="32" fillId="8" borderId="0" xfId="3" applyNumberFormat="1" applyFont="1" applyFill="1" applyAlignment="1" applyProtection="1">
      <alignment horizontal="center"/>
    </xf>
    <xf numFmtId="172" fontId="39" fillId="8" borderId="0" xfId="2" applyNumberFormat="1" applyFont="1" applyFill="1"/>
    <xf numFmtId="167" fontId="72" fillId="19" borderId="51" xfId="2" applyNumberFormat="1" applyFont="1" applyFill="1" applyBorder="1"/>
    <xf numFmtId="167" fontId="73" fillId="20" borderId="53" xfId="2" applyNumberFormat="1" applyFont="1" applyFill="1" applyBorder="1" applyAlignment="1">
      <alignment horizontal="right" vertical="center"/>
    </xf>
    <xf numFmtId="182" fontId="73" fillId="20" borderId="53" xfId="2" applyNumberFormat="1" applyFont="1" applyFill="1" applyBorder="1" applyAlignment="1">
      <alignment horizontal="center" vertical="center"/>
    </xf>
    <xf numFmtId="182" fontId="73" fillId="20" borderId="52" xfId="2" applyNumberFormat="1" applyFont="1" applyFill="1" applyBorder="1" applyAlignment="1">
      <alignment horizontal="center" vertical="center"/>
    </xf>
    <xf numFmtId="167" fontId="72" fillId="19" borderId="25" xfId="2" applyNumberFormat="1" applyFont="1" applyFill="1" applyBorder="1"/>
    <xf numFmtId="167" fontId="72" fillId="19" borderId="10" xfId="2" applyNumberFormat="1" applyFont="1" applyFill="1" applyBorder="1"/>
    <xf numFmtId="167" fontId="32" fillId="0" borderId="0" xfId="2" applyNumberFormat="1" applyFont="1"/>
    <xf numFmtId="167" fontId="54" fillId="8" borderId="0" xfId="2" applyNumberFormat="1" applyFont="1" applyFill="1"/>
    <xf numFmtId="167" fontId="54" fillId="8" borderId="0" xfId="2" applyNumberFormat="1" applyFont="1" applyFill="1" applyAlignment="1">
      <alignment horizontal="right"/>
    </xf>
    <xf numFmtId="167" fontId="68" fillId="8" borderId="0" xfId="2" applyNumberFormat="1" applyFont="1" applyFill="1" applyAlignment="1">
      <alignment horizontal="right" vertical="center"/>
    </xf>
    <xf numFmtId="167" fontId="68" fillId="8" borderId="0" xfId="2" applyNumberFormat="1" applyFont="1" applyFill="1" applyAlignment="1">
      <alignment vertical="center"/>
    </xf>
    <xf numFmtId="182" fontId="68" fillId="8" borderId="0" xfId="2" applyNumberFormat="1" applyFont="1" applyFill="1" applyAlignment="1">
      <alignment horizontal="center" vertical="center"/>
    </xf>
    <xf numFmtId="167" fontId="39" fillId="8" borderId="0" xfId="2" applyNumberFormat="1" applyFont="1" applyFill="1" applyAlignment="1">
      <alignment horizontal="center"/>
    </xf>
    <xf numFmtId="167" fontId="39" fillId="8" borderId="0" xfId="2" applyNumberFormat="1" applyFont="1" applyFill="1" applyAlignment="1">
      <alignment horizontal="right"/>
    </xf>
    <xf numFmtId="182" fontId="39" fillId="8" borderId="0" xfId="2" applyNumberFormat="1" applyFont="1" applyFill="1" applyAlignment="1">
      <alignment horizontal="left"/>
    </xf>
    <xf numFmtId="182" fontId="39" fillId="8" borderId="0" xfId="2" applyNumberFormat="1" applyFont="1" applyFill="1"/>
    <xf numFmtId="2" fontId="39" fillId="8" borderId="0" xfId="2" applyNumberFormat="1" applyFont="1" applyFill="1"/>
    <xf numFmtId="169" fontId="3" fillId="0" borderId="0" xfId="1" applyFont="1"/>
    <xf numFmtId="169" fontId="2" fillId="0" borderId="0" xfId="1" applyFont="1"/>
    <xf numFmtId="169" fontId="1" fillId="0" borderId="36" xfId="1" applyFont="1" applyBorder="1"/>
    <xf numFmtId="167" fontId="75" fillId="20" borderId="86" xfId="2" quotePrefix="1" applyNumberFormat="1" applyFont="1" applyFill="1" applyBorder="1" applyAlignment="1">
      <alignment horizontal="center"/>
    </xf>
    <xf numFmtId="167" fontId="76" fillId="20" borderId="100" xfId="2" quotePrefix="1" applyNumberFormat="1" applyFont="1" applyFill="1" applyBorder="1" applyAlignment="1">
      <alignment horizontal="center" vertical="center" wrapText="1"/>
    </xf>
    <xf numFmtId="167" fontId="76" fillId="20" borderId="99" xfId="2" quotePrefix="1" applyNumberFormat="1" applyFont="1" applyFill="1" applyBorder="1" applyAlignment="1">
      <alignment horizontal="center" vertical="center" wrapText="1"/>
    </xf>
    <xf numFmtId="49" fontId="27" fillId="2" borderId="86" xfId="2" applyNumberFormat="1" applyFill="1" applyBorder="1" applyAlignment="1">
      <alignment horizontal="center" vertical="center"/>
    </xf>
    <xf numFmtId="167" fontId="46" fillId="2" borderId="86" xfId="2" applyNumberFormat="1" applyFont="1" applyFill="1" applyBorder="1" applyAlignment="1" applyProtection="1">
      <alignment horizontal="center" vertical="center"/>
      <protection locked="0"/>
    </xf>
    <xf numFmtId="167" fontId="39" fillId="2" borderId="86" xfId="2" applyNumberFormat="1" applyFont="1" applyFill="1" applyBorder="1" applyAlignment="1" applyProtection="1">
      <alignment horizontal="center" vertical="center"/>
      <protection locked="0"/>
    </xf>
    <xf numFmtId="0" fontId="28" fillId="0" borderId="0" xfId="1" applyNumberFormat="1" applyAlignment="1">
      <alignment horizontal="center"/>
    </xf>
    <xf numFmtId="0" fontId="51" fillId="8" borderId="0" xfId="0" applyFont="1" applyFill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169" fontId="20" fillId="0" borderId="8" xfId="0" applyNumberFormat="1" applyFont="1" applyBorder="1" applyAlignment="1">
      <alignment horizontal="center" vertical="center"/>
    </xf>
    <xf numFmtId="169" fontId="20" fillId="0" borderId="9" xfId="0" applyNumberFormat="1" applyFont="1" applyBorder="1" applyAlignment="1">
      <alignment horizontal="center" vertical="center"/>
    </xf>
    <xf numFmtId="0" fontId="20" fillId="15" borderId="8" xfId="0" applyFont="1" applyFill="1" applyBorder="1" applyAlignment="1">
      <alignment horizontal="center" vertical="center"/>
    </xf>
    <xf numFmtId="0" fontId="20" fillId="15" borderId="9" xfId="0" applyFont="1" applyFill="1" applyBorder="1" applyAlignment="1">
      <alignment horizontal="center" vertical="center"/>
    </xf>
    <xf numFmtId="0" fontId="0" fillId="0" borderId="79" xfId="0" applyBorder="1" applyAlignment="1" applyProtection="1">
      <alignment horizontal="left" vertical="center"/>
      <protection locked="0"/>
    </xf>
    <xf numFmtId="0" fontId="0" fillId="0" borderId="80" xfId="0" applyBorder="1" applyAlignment="1" applyProtection="1">
      <alignment horizontal="left" vertical="center"/>
      <protection locked="0"/>
    </xf>
    <xf numFmtId="0" fontId="0" fillId="0" borderId="81" xfId="0" applyBorder="1" applyAlignment="1" applyProtection="1">
      <alignment horizontal="left" vertical="center"/>
      <protection locked="0"/>
    </xf>
    <xf numFmtId="0" fontId="0" fillId="0" borderId="83" xfId="0" applyBorder="1" applyAlignment="1" applyProtection="1">
      <alignment horizontal="left" vertical="center"/>
      <protection locked="0"/>
    </xf>
    <xf numFmtId="0" fontId="0" fillId="0" borderId="84" xfId="0" applyBorder="1" applyAlignment="1" applyProtection="1">
      <alignment horizontal="left" vertical="center"/>
      <protection locked="0"/>
    </xf>
    <xf numFmtId="0" fontId="0" fillId="0" borderId="85" xfId="0" applyBorder="1" applyAlignment="1" applyProtection="1">
      <alignment horizontal="left" vertical="center"/>
      <protection locked="0"/>
    </xf>
    <xf numFmtId="14" fontId="20" fillId="0" borderId="87" xfId="0" applyNumberFormat="1" applyFont="1" applyBorder="1" applyAlignment="1">
      <alignment horizontal="center" vertical="center"/>
    </xf>
    <xf numFmtId="14" fontId="20" fillId="0" borderId="88" xfId="0" applyNumberFormat="1" applyFont="1" applyBorder="1" applyAlignment="1">
      <alignment horizontal="center" vertical="center"/>
    </xf>
    <xf numFmtId="14" fontId="20" fillId="0" borderId="89" xfId="0" applyNumberFormat="1" applyFont="1" applyBorder="1" applyAlignment="1">
      <alignment horizontal="center" vertical="center"/>
    </xf>
    <xf numFmtId="49" fontId="20" fillId="0" borderId="87" xfId="0" applyNumberFormat="1" applyFont="1" applyBorder="1" applyAlignment="1">
      <alignment horizontal="center" vertical="center"/>
    </xf>
    <xf numFmtId="49" fontId="20" fillId="0" borderId="89" xfId="0" applyNumberFormat="1" applyFont="1" applyBorder="1" applyAlignment="1">
      <alignment horizontal="center" vertical="center"/>
    </xf>
    <xf numFmtId="169" fontId="50" fillId="15" borderId="87" xfId="0" applyNumberFormat="1" applyFont="1" applyFill="1" applyBorder="1" applyAlignment="1">
      <alignment horizontal="center" vertical="center"/>
    </xf>
    <xf numFmtId="169" fontId="50" fillId="15" borderId="88" xfId="0" applyNumberFormat="1" applyFont="1" applyFill="1" applyBorder="1" applyAlignment="1">
      <alignment horizontal="center" vertical="center"/>
    </xf>
    <xf numFmtId="169" fontId="50" fillId="15" borderId="89" xfId="0" applyNumberFormat="1" applyFont="1" applyFill="1" applyBorder="1" applyAlignment="1">
      <alignment horizontal="center" vertical="center"/>
    </xf>
    <xf numFmtId="169" fontId="20" fillId="15" borderId="87" xfId="0" applyNumberFormat="1" applyFont="1" applyFill="1" applyBorder="1" applyAlignment="1">
      <alignment horizontal="center" vertical="center"/>
    </xf>
    <xf numFmtId="169" fontId="20" fillId="15" borderId="89" xfId="0" applyNumberFormat="1" applyFont="1" applyFill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 vertical="center"/>
    </xf>
    <xf numFmtId="2" fontId="20" fillId="0" borderId="9" xfId="0" applyNumberFormat="1" applyFont="1" applyBorder="1" applyAlignment="1">
      <alignment horizontal="center" vertical="center"/>
    </xf>
    <xf numFmtId="49" fontId="20" fillId="14" borderId="25" xfId="0" applyNumberFormat="1" applyFont="1" applyFill="1" applyBorder="1" applyAlignment="1">
      <alignment horizontal="left" vertical="center"/>
    </xf>
    <xf numFmtId="49" fontId="20" fillId="14" borderId="11" xfId="0" applyNumberFormat="1" applyFont="1" applyFill="1" applyBorder="1" applyAlignment="1">
      <alignment horizontal="left" vertical="center"/>
    </xf>
    <xf numFmtId="49" fontId="20" fillId="14" borderId="10" xfId="0" applyNumberFormat="1" applyFont="1" applyFill="1" applyBorder="1" applyAlignment="1">
      <alignment horizontal="left" vertical="center"/>
    </xf>
    <xf numFmtId="0" fontId="27" fillId="0" borderId="69" xfId="16" applyNumberFormat="1" applyBorder="1" applyAlignment="1" applyProtection="1">
      <alignment horizontal="left" vertical="center"/>
      <protection locked="0"/>
    </xf>
    <xf numFmtId="0" fontId="27" fillId="0" borderId="70" xfId="16" applyNumberFormat="1" applyBorder="1" applyAlignment="1" applyProtection="1">
      <alignment horizontal="left" vertical="center"/>
      <protection locked="0"/>
    </xf>
    <xf numFmtId="0" fontId="27" fillId="0" borderId="71" xfId="16" applyNumberFormat="1" applyBorder="1" applyAlignment="1" applyProtection="1">
      <alignment horizontal="left" vertical="center"/>
      <protection locked="0"/>
    </xf>
    <xf numFmtId="49" fontId="20" fillId="0" borderId="2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27" fillId="0" borderId="75" xfId="12" applyNumberFormat="1" applyBorder="1" applyAlignment="1" applyProtection="1">
      <alignment horizontal="left" vertical="center"/>
      <protection locked="0"/>
    </xf>
    <xf numFmtId="0" fontId="27" fillId="0" borderId="76" xfId="12" applyNumberFormat="1" applyBorder="1" applyAlignment="1" applyProtection="1">
      <alignment horizontal="left" vertical="center"/>
      <protection locked="0"/>
    </xf>
    <xf numFmtId="0" fontId="27" fillId="0" borderId="77" xfId="12" applyNumberFormat="1" applyBorder="1" applyAlignment="1" applyProtection="1">
      <alignment horizontal="left" vertical="center"/>
      <protection locked="0"/>
    </xf>
    <xf numFmtId="0" fontId="27" fillId="0" borderId="19" xfId="0" applyFont="1" applyBorder="1" applyAlignment="1" applyProtection="1">
      <alignment horizontal="left" vertical="center"/>
      <protection locked="0"/>
    </xf>
    <xf numFmtId="0" fontId="27" fillId="0" borderId="13" xfId="0" applyFont="1" applyBorder="1" applyAlignment="1" applyProtection="1">
      <alignment horizontal="left" vertical="center"/>
      <protection locked="0"/>
    </xf>
    <xf numFmtId="0" fontId="27" fillId="0" borderId="14" xfId="0" applyFont="1" applyBorder="1" applyAlignment="1" applyProtection="1">
      <alignment horizontal="left" vertical="center"/>
      <protection locked="0"/>
    </xf>
    <xf numFmtId="0" fontId="27" fillId="0" borderId="20" xfId="0" applyFont="1" applyBorder="1" applyAlignment="1" applyProtection="1">
      <alignment horizontal="left" vertical="center"/>
      <protection locked="0"/>
    </xf>
    <xf numFmtId="0" fontId="27" fillId="0" borderId="16" xfId="0" applyFont="1" applyBorder="1" applyAlignment="1" applyProtection="1">
      <alignment horizontal="left" vertical="center"/>
      <protection locked="0"/>
    </xf>
    <xf numFmtId="0" fontId="27" fillId="0" borderId="17" xfId="0" applyFont="1" applyBorder="1" applyAlignment="1" applyProtection="1">
      <alignment horizontal="left" vertical="center"/>
      <protection locked="0"/>
    </xf>
    <xf numFmtId="169" fontId="20" fillId="14" borderId="5" xfId="0" applyNumberFormat="1" applyFont="1" applyFill="1" applyBorder="1" applyAlignment="1">
      <alignment horizontal="left" vertical="center"/>
    </xf>
    <xf numFmtId="169" fontId="20" fillId="14" borderId="6" xfId="0" applyNumberFormat="1" applyFont="1" applyFill="1" applyBorder="1" applyAlignment="1">
      <alignment horizontal="left" vertical="center"/>
    </xf>
    <xf numFmtId="169" fontId="20" fillId="14" borderId="7" xfId="0" applyNumberFormat="1" applyFont="1" applyFill="1" applyBorder="1" applyAlignment="1">
      <alignment horizontal="left" vertical="center"/>
    </xf>
    <xf numFmtId="0" fontId="35" fillId="0" borderId="20" xfId="0" applyFont="1" applyBorder="1" applyAlignment="1" applyProtection="1">
      <alignment horizontal="left" vertical="center"/>
      <protection locked="0"/>
    </xf>
    <xf numFmtId="0" fontId="35" fillId="0" borderId="16" xfId="0" applyFont="1" applyBorder="1" applyAlignment="1" applyProtection="1">
      <alignment horizontal="left" vertical="center"/>
      <protection locked="0"/>
    </xf>
    <xf numFmtId="0" fontId="35" fillId="0" borderId="17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62" xfId="0" applyBorder="1" applyAlignment="1" applyProtection="1">
      <alignment horizontal="left" vertical="center"/>
      <protection locked="0"/>
    </xf>
    <xf numFmtId="0" fontId="0" fillId="0" borderId="63" xfId="0" applyBorder="1" applyAlignment="1" applyProtection="1">
      <alignment horizontal="left" vertical="center"/>
      <protection locked="0"/>
    </xf>
    <xf numFmtId="0" fontId="0" fillId="0" borderId="64" xfId="0" applyBorder="1" applyAlignment="1" applyProtection="1">
      <alignment horizontal="left" vertical="center"/>
      <protection locked="0"/>
    </xf>
    <xf numFmtId="0" fontId="0" fillId="0" borderId="65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0" fillId="0" borderId="66" xfId="0" applyBorder="1" applyAlignment="1" applyProtection="1">
      <alignment horizontal="left" vertical="center"/>
      <protection locked="0"/>
    </xf>
    <xf numFmtId="0" fontId="0" fillId="0" borderId="67" xfId="0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169" fontId="20" fillId="0" borderId="2" xfId="0" applyNumberFormat="1" applyFont="1" applyBorder="1" applyAlignment="1">
      <alignment horizontal="center" vertical="center"/>
    </xf>
    <xf numFmtId="169" fontId="20" fillId="0" borderId="3" xfId="0" applyNumberFormat="1" applyFont="1" applyBorder="1" applyAlignment="1">
      <alignment horizontal="center" vertical="center"/>
    </xf>
    <xf numFmtId="169" fontId="20" fillId="0" borderId="4" xfId="0" applyNumberFormat="1" applyFont="1" applyBorder="1" applyAlignment="1">
      <alignment horizontal="center" vertical="center"/>
    </xf>
    <xf numFmtId="169" fontId="20" fillId="8" borderId="30" xfId="0" applyNumberFormat="1" applyFont="1" applyFill="1" applyBorder="1" applyAlignment="1">
      <alignment horizontal="center" vertical="center"/>
    </xf>
    <xf numFmtId="169" fontId="20" fillId="8" borderId="0" xfId="0" applyNumberFormat="1" applyFont="1" applyFill="1" applyAlignment="1">
      <alignment horizontal="center" vertical="center"/>
    </xf>
    <xf numFmtId="169" fontId="20" fillId="8" borderId="26" xfId="0" applyNumberFormat="1" applyFont="1" applyFill="1" applyBorder="1" applyAlignment="1">
      <alignment horizontal="center" vertical="center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60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20" fillId="0" borderId="2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30" fillId="14" borderId="25" xfId="0" applyFont="1" applyFill="1" applyBorder="1" applyAlignment="1">
      <alignment horizontal="center" vertical="center"/>
    </xf>
    <xf numFmtId="0" fontId="30" fillId="14" borderId="11" xfId="0" applyFont="1" applyFill="1" applyBorder="1" applyAlignment="1">
      <alignment horizontal="center" vertical="center"/>
    </xf>
    <xf numFmtId="0" fontId="30" fillId="14" borderId="10" xfId="0" applyFont="1" applyFill="1" applyBorder="1" applyAlignment="1">
      <alignment horizontal="center" vertical="center"/>
    </xf>
    <xf numFmtId="169" fontId="31" fillId="0" borderId="25" xfId="0" applyNumberFormat="1" applyFont="1" applyBorder="1" applyAlignment="1">
      <alignment horizontal="center" vertical="center"/>
    </xf>
    <xf numFmtId="169" fontId="31" fillId="0" borderId="10" xfId="0" applyNumberFormat="1" applyFont="1" applyBorder="1" applyAlignment="1">
      <alignment horizontal="center" vertical="center"/>
    </xf>
    <xf numFmtId="44" fontId="20" fillId="14" borderId="25" xfId="3" applyFont="1" applyFill="1" applyBorder="1" applyAlignment="1" applyProtection="1">
      <alignment horizontal="center" vertical="top"/>
    </xf>
    <xf numFmtId="44" fontId="20" fillId="14" borderId="11" xfId="3" applyFont="1" applyFill="1" applyBorder="1" applyAlignment="1" applyProtection="1">
      <alignment horizontal="center" vertical="top"/>
    </xf>
    <xf numFmtId="44" fontId="20" fillId="14" borderId="10" xfId="3" applyFont="1" applyFill="1" applyBorder="1" applyAlignment="1" applyProtection="1">
      <alignment horizontal="center" vertical="top"/>
    </xf>
    <xf numFmtId="0" fontId="10" fillId="14" borderId="25" xfId="0" applyFont="1" applyFill="1" applyBorder="1" applyAlignment="1">
      <alignment horizontal="center"/>
    </xf>
    <xf numFmtId="0" fontId="10" fillId="14" borderId="11" xfId="0" applyFont="1" applyFill="1" applyBorder="1" applyAlignment="1">
      <alignment horizontal="center"/>
    </xf>
    <xf numFmtId="0" fontId="10" fillId="14" borderId="10" xfId="0" applyFont="1" applyFill="1" applyBorder="1" applyAlignment="1">
      <alignment horizontal="center"/>
    </xf>
    <xf numFmtId="0" fontId="63" fillId="5" borderId="3" xfId="0" applyFont="1" applyFill="1" applyBorder="1" applyAlignment="1">
      <alignment horizontal="center"/>
    </xf>
    <xf numFmtId="0" fontId="52" fillId="5" borderId="3" xfId="0" applyFont="1" applyFill="1" applyBorder="1" applyAlignment="1">
      <alignment horizontal="center"/>
    </xf>
    <xf numFmtId="0" fontId="52" fillId="5" borderId="4" xfId="0" applyFont="1" applyFill="1" applyBorder="1" applyAlignment="1">
      <alignment horizontal="center"/>
    </xf>
    <xf numFmtId="0" fontId="52" fillId="5" borderId="6" xfId="0" applyFont="1" applyFill="1" applyBorder="1" applyAlignment="1">
      <alignment horizontal="center"/>
    </xf>
    <xf numFmtId="0" fontId="52" fillId="5" borderId="7" xfId="0" applyFont="1" applyFill="1" applyBorder="1" applyAlignment="1">
      <alignment horizontal="center"/>
    </xf>
    <xf numFmtId="0" fontId="10" fillId="0" borderId="25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25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54" fillId="14" borderId="25" xfId="0" applyFont="1" applyFill="1" applyBorder="1" applyAlignment="1">
      <alignment horizontal="center" vertical="center"/>
    </xf>
    <xf numFmtId="0" fontId="54" fillId="14" borderId="11" xfId="0" applyFont="1" applyFill="1" applyBorder="1" applyAlignment="1">
      <alignment horizontal="center" vertical="center"/>
    </xf>
    <xf numFmtId="0" fontId="54" fillId="14" borderId="10" xfId="0" applyFont="1" applyFill="1" applyBorder="1" applyAlignment="1">
      <alignment horizontal="center" vertical="center"/>
    </xf>
    <xf numFmtId="169" fontId="26" fillId="0" borderId="25" xfId="0" applyNumberFormat="1" applyFont="1" applyBorder="1" applyAlignment="1">
      <alignment horizontal="center" vertical="center"/>
    </xf>
    <xf numFmtId="169" fontId="26" fillId="0" borderId="10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14" borderId="25" xfId="0" applyFont="1" applyFill="1" applyBorder="1" applyAlignment="1">
      <alignment horizontal="left" vertical="center"/>
    </xf>
    <xf numFmtId="0" fontId="10" fillId="14" borderId="11" xfId="0" applyFont="1" applyFill="1" applyBorder="1" applyAlignment="1">
      <alignment horizontal="left" vertical="center"/>
    </xf>
    <xf numFmtId="0" fontId="10" fillId="14" borderId="10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20" xfId="0" applyFont="1" applyBorder="1" applyAlignment="1" applyProtection="1">
      <alignment horizontal="left"/>
      <protection locked="0"/>
    </xf>
    <xf numFmtId="0" fontId="9" fillId="0" borderId="16" xfId="0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0" fontId="10" fillId="13" borderId="20" xfId="0" applyFont="1" applyFill="1" applyBorder="1" applyAlignment="1">
      <alignment horizontal="left"/>
    </xf>
    <xf numFmtId="0" fontId="10" fillId="13" borderId="16" xfId="0" applyFont="1" applyFill="1" applyBorder="1" applyAlignment="1">
      <alignment horizontal="left"/>
    </xf>
    <xf numFmtId="0" fontId="9" fillId="0" borderId="31" xfId="0" applyFont="1" applyBorder="1" applyAlignment="1" applyProtection="1">
      <alignment horizontal="left"/>
      <protection locked="0"/>
    </xf>
    <xf numFmtId="0" fontId="9" fillId="0" borderId="32" xfId="0" applyFont="1" applyBorder="1" applyAlignment="1" applyProtection="1">
      <alignment horizontal="left"/>
      <protection locked="0"/>
    </xf>
    <xf numFmtId="0" fontId="9" fillId="0" borderId="33" xfId="0" applyFont="1" applyBorder="1" applyAlignment="1" applyProtection="1">
      <alignment horizontal="left"/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25" xfId="0" applyFont="1" applyBorder="1" applyAlignment="1" applyProtection="1">
      <alignment horizontal="right"/>
      <protection locked="0"/>
    </xf>
    <xf numFmtId="0" fontId="9" fillId="0" borderId="11" xfId="0" applyFont="1" applyBorder="1" applyAlignment="1" applyProtection="1">
      <alignment horizontal="right"/>
      <protection locked="0"/>
    </xf>
    <xf numFmtId="0" fontId="9" fillId="0" borderId="10" xfId="0" applyFont="1" applyBorder="1" applyAlignment="1" applyProtection="1">
      <alignment horizontal="right"/>
      <protection locked="0"/>
    </xf>
    <xf numFmtId="0" fontId="9" fillId="0" borderId="34" xfId="0" applyFont="1" applyBorder="1" applyAlignment="1" applyProtection="1">
      <alignment horizontal="left"/>
      <protection locked="0"/>
    </xf>
    <xf numFmtId="0" fontId="9" fillId="0" borderId="35" xfId="0" applyFont="1" applyBorder="1" applyAlignment="1" applyProtection="1">
      <alignment horizontal="left"/>
      <protection locked="0"/>
    </xf>
    <xf numFmtId="0" fontId="9" fillId="0" borderId="29" xfId="0" applyFont="1" applyBorder="1" applyAlignment="1" applyProtection="1">
      <alignment horizontal="left"/>
      <protection locked="0"/>
    </xf>
    <xf numFmtId="0" fontId="9" fillId="0" borderId="90" xfId="0" applyFont="1" applyBorder="1" applyAlignment="1" applyProtection="1">
      <alignment horizontal="left"/>
      <protection locked="0"/>
    </xf>
    <xf numFmtId="0" fontId="9" fillId="0" borderId="91" xfId="0" applyFont="1" applyBorder="1" applyAlignment="1" applyProtection="1">
      <alignment horizontal="left"/>
      <protection locked="0"/>
    </xf>
    <xf numFmtId="0" fontId="9" fillId="0" borderId="92" xfId="0" applyFont="1" applyBorder="1" applyAlignment="1" applyProtection="1">
      <alignment horizontal="left"/>
      <protection locked="0"/>
    </xf>
    <xf numFmtId="0" fontId="10" fillId="15" borderId="8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10" fillId="14" borderId="25" xfId="0" applyFont="1" applyFill="1" applyBorder="1" applyAlignment="1">
      <alignment vertical="center"/>
    </xf>
    <xf numFmtId="0" fontId="10" fillId="14" borderId="11" xfId="0" applyFont="1" applyFill="1" applyBorder="1" applyAlignment="1">
      <alignment vertical="center"/>
    </xf>
    <xf numFmtId="0" fontId="20" fillId="14" borderId="25" xfId="0" applyFont="1" applyFill="1" applyBorder="1" applyAlignment="1">
      <alignment horizontal="left" vertical="center"/>
    </xf>
    <xf numFmtId="0" fontId="20" fillId="14" borderId="11" xfId="0" applyFont="1" applyFill="1" applyBorder="1" applyAlignment="1">
      <alignment horizontal="left" vertical="center"/>
    </xf>
    <xf numFmtId="0" fontId="20" fillId="14" borderId="10" xfId="0" applyFont="1" applyFill="1" applyBorder="1" applyAlignment="1">
      <alignment horizontal="left" vertical="center"/>
    </xf>
    <xf numFmtId="170" fontId="8" fillId="15" borderId="8" xfId="0" applyNumberFormat="1" applyFont="1" applyFill="1" applyBorder="1" applyAlignment="1">
      <alignment horizontal="center" vertical="center"/>
    </xf>
    <xf numFmtId="170" fontId="8" fillId="15" borderId="9" xfId="0" applyNumberFormat="1" applyFont="1" applyFill="1" applyBorder="1" applyAlignment="1">
      <alignment horizontal="center" vertical="center"/>
    </xf>
    <xf numFmtId="0" fontId="29" fillId="15" borderId="25" xfId="0" applyFont="1" applyFill="1" applyBorder="1" applyAlignment="1">
      <alignment horizontal="center" vertical="center"/>
    </xf>
    <xf numFmtId="0" fontId="29" fillId="15" borderId="10" xfId="0" applyFont="1" applyFill="1" applyBorder="1" applyAlignment="1">
      <alignment horizontal="center" vertical="center"/>
    </xf>
    <xf numFmtId="0" fontId="9" fillId="15" borderId="5" xfId="0" applyFont="1" applyFill="1" applyBorder="1" applyAlignment="1">
      <alignment horizontal="center" vertical="center"/>
    </xf>
    <xf numFmtId="0" fontId="9" fillId="15" borderId="6" xfId="0" applyFont="1" applyFill="1" applyBorder="1" applyAlignment="1">
      <alignment horizontal="center" vertical="center"/>
    </xf>
    <xf numFmtId="0" fontId="9" fillId="15" borderId="7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62" fillId="5" borderId="3" xfId="0" applyFont="1" applyFill="1" applyBorder="1" applyAlignment="1">
      <alignment horizontal="center"/>
    </xf>
    <xf numFmtId="0" fontId="9" fillId="0" borderId="19" xfId="0" applyFont="1" applyBorder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left"/>
      <protection locked="0"/>
    </xf>
    <xf numFmtId="0" fontId="9" fillId="0" borderId="14" xfId="0" applyFont="1" applyBorder="1" applyAlignment="1" applyProtection="1">
      <alignment horizontal="left"/>
      <protection locked="0"/>
    </xf>
    <xf numFmtId="0" fontId="9" fillId="0" borderId="20" xfId="0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top"/>
    </xf>
    <xf numFmtId="0" fontId="9" fillId="0" borderId="23" xfId="0" applyFont="1" applyBorder="1" applyAlignment="1" applyProtection="1">
      <alignment horizontal="left"/>
      <protection locked="0"/>
    </xf>
    <xf numFmtId="0" fontId="9" fillId="0" borderId="24" xfId="0" applyFont="1" applyBorder="1" applyAlignment="1" applyProtection="1">
      <alignment horizontal="left"/>
      <protection locked="0"/>
    </xf>
    <xf numFmtId="0" fontId="9" fillId="0" borderId="21" xfId="0" applyFont="1" applyBorder="1" applyAlignment="1" applyProtection="1">
      <alignment horizontal="left"/>
      <protection locked="0"/>
    </xf>
    <xf numFmtId="0" fontId="59" fillId="0" borderId="25" xfId="0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169" fontId="16" fillId="0" borderId="25" xfId="0" applyNumberFormat="1" applyFont="1" applyBorder="1" applyAlignment="1">
      <alignment horizontal="center" vertical="center"/>
    </xf>
    <xf numFmtId="169" fontId="16" fillId="0" borderId="11" xfId="0" applyNumberFormat="1" applyFont="1" applyBorder="1" applyAlignment="1">
      <alignment horizontal="center" vertical="center"/>
    </xf>
    <xf numFmtId="169" fontId="16" fillId="0" borderId="10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6" fillId="14" borderId="25" xfId="0" applyFont="1" applyFill="1" applyBorder="1" applyAlignment="1">
      <alignment horizontal="center" vertical="center"/>
    </xf>
    <xf numFmtId="0" fontId="16" fillId="14" borderId="11" xfId="0" applyFont="1" applyFill="1" applyBorder="1" applyAlignment="1">
      <alignment horizontal="center" vertical="center"/>
    </xf>
    <xf numFmtId="0" fontId="16" fillId="14" borderId="10" xfId="0" applyFont="1" applyFill="1" applyBorder="1" applyAlignment="1">
      <alignment horizontal="center" vertical="center"/>
    </xf>
    <xf numFmtId="170" fontId="10" fillId="15" borderId="8" xfId="0" applyNumberFormat="1" applyFont="1" applyFill="1" applyBorder="1" applyAlignment="1">
      <alignment horizontal="center" vertical="center"/>
    </xf>
    <xf numFmtId="170" fontId="10" fillId="15" borderId="9" xfId="0" applyNumberFormat="1" applyFont="1" applyFill="1" applyBorder="1" applyAlignment="1">
      <alignment horizontal="center" vertical="center"/>
    </xf>
    <xf numFmtId="0" fontId="9" fillId="0" borderId="19" xfId="0" applyFont="1" applyBorder="1" applyProtection="1">
      <protection locked="0"/>
    </xf>
    <xf numFmtId="0" fontId="9" fillId="0" borderId="13" xfId="0" applyFont="1" applyBorder="1" applyProtection="1">
      <protection locked="0"/>
    </xf>
    <xf numFmtId="0" fontId="9" fillId="0" borderId="14" xfId="0" applyFont="1" applyBorder="1" applyProtection="1">
      <protection locked="0"/>
    </xf>
    <xf numFmtId="0" fontId="35" fillId="0" borderId="87" xfId="0" applyFont="1" applyBorder="1" applyAlignment="1">
      <alignment horizontal="center" vertical="center" wrapText="1"/>
    </xf>
    <xf numFmtId="0" fontId="35" fillId="0" borderId="88" xfId="0" applyFont="1" applyBorder="1" applyAlignment="1">
      <alignment horizontal="center" vertical="center" wrapText="1"/>
    </xf>
    <xf numFmtId="0" fontId="35" fillId="0" borderId="89" xfId="0" applyFont="1" applyBorder="1" applyAlignment="1">
      <alignment horizontal="center" vertical="center" wrapText="1"/>
    </xf>
    <xf numFmtId="0" fontId="9" fillId="0" borderId="31" xfId="0" applyFont="1" applyBorder="1" applyProtection="1">
      <protection locked="0"/>
    </xf>
    <xf numFmtId="0" fontId="9" fillId="0" borderId="32" xfId="0" applyFont="1" applyBorder="1" applyProtection="1">
      <protection locked="0"/>
    </xf>
    <xf numFmtId="0" fontId="9" fillId="0" borderId="33" xfId="0" applyFont="1" applyBorder="1" applyProtection="1">
      <protection locked="0"/>
    </xf>
    <xf numFmtId="0" fontId="10" fillId="14" borderId="25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3" borderId="20" xfId="0" applyFont="1" applyFill="1" applyBorder="1" applyAlignment="1" applyProtection="1">
      <alignment horizontal="left"/>
      <protection locked="0"/>
    </xf>
    <xf numFmtId="0" fontId="10" fillId="13" borderId="16" xfId="0" applyFont="1" applyFill="1" applyBorder="1" applyAlignment="1" applyProtection="1">
      <alignment horizontal="left"/>
      <protection locked="0"/>
    </xf>
    <xf numFmtId="0" fontId="10" fillId="0" borderId="87" xfId="0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wrapText="1"/>
    </xf>
    <xf numFmtId="167" fontId="75" fillId="20" borderId="2" xfId="2" applyNumberFormat="1" applyFont="1" applyFill="1" applyBorder="1" applyAlignment="1">
      <alignment horizontal="center"/>
    </xf>
    <xf numFmtId="167" fontId="75" fillId="20" borderId="4" xfId="2" applyNumberFormat="1" applyFont="1" applyFill="1" applyBorder="1" applyAlignment="1">
      <alignment horizontal="center"/>
    </xf>
    <xf numFmtId="167" fontId="75" fillId="20" borderId="25" xfId="2" applyNumberFormat="1" applyFont="1" applyFill="1" applyBorder="1" applyAlignment="1">
      <alignment horizontal="center"/>
    </xf>
    <xf numFmtId="167" fontId="75" fillId="20" borderId="11" xfId="2" applyNumberFormat="1" applyFont="1" applyFill="1" applyBorder="1" applyAlignment="1">
      <alignment horizontal="center"/>
    </xf>
    <xf numFmtId="167" fontId="75" fillId="20" borderId="10" xfId="2" applyNumberFormat="1" applyFont="1" applyFill="1" applyBorder="1" applyAlignment="1">
      <alignment horizontal="center"/>
    </xf>
    <xf numFmtId="0" fontId="30" fillId="2" borderId="25" xfId="2" applyFont="1" applyFill="1" applyBorder="1" applyAlignment="1">
      <alignment horizontal="center" vertical="center"/>
    </xf>
    <xf numFmtId="0" fontId="30" fillId="2" borderId="10" xfId="2" applyFont="1" applyFill="1" applyBorder="1" applyAlignment="1">
      <alignment horizontal="center" vertical="center"/>
    </xf>
    <xf numFmtId="169" fontId="31" fillId="0" borderId="5" xfId="2" quotePrefix="1" applyNumberFormat="1" applyFont="1" applyBorder="1" applyAlignment="1">
      <alignment horizontal="center" vertical="center"/>
    </xf>
    <xf numFmtId="169" fontId="31" fillId="0" borderId="6" xfId="2" applyNumberFormat="1" applyFont="1" applyBorder="1" applyAlignment="1">
      <alignment horizontal="center" vertical="center"/>
    </xf>
    <xf numFmtId="1" fontId="30" fillId="2" borderId="25" xfId="2" applyNumberFormat="1" applyFont="1" applyFill="1" applyBorder="1" applyAlignment="1" applyProtection="1">
      <alignment horizontal="center" vertical="center"/>
      <protection locked="0"/>
    </xf>
    <xf numFmtId="1" fontId="30" fillId="2" borderId="10" xfId="2" applyNumberFormat="1" applyFont="1" applyFill="1" applyBorder="1" applyAlignment="1" applyProtection="1">
      <alignment horizontal="center" vertical="center"/>
      <protection locked="0"/>
    </xf>
    <xf numFmtId="167" fontId="39" fillId="8" borderId="3" xfId="2" applyNumberFormat="1" applyFont="1" applyFill="1" applyBorder="1" applyAlignment="1">
      <alignment horizontal="center"/>
    </xf>
    <xf numFmtId="49" fontId="30" fillId="2" borderId="0" xfId="2" applyNumberFormat="1" applyFont="1" applyFill="1" applyAlignment="1" applyProtection="1">
      <alignment horizontal="center" vertical="center"/>
      <protection locked="0"/>
    </xf>
    <xf numFmtId="49" fontId="30" fillId="2" borderId="35" xfId="2" applyNumberFormat="1" applyFont="1" applyFill="1" applyBorder="1" applyAlignment="1" applyProtection="1">
      <alignment horizontal="center" vertical="center"/>
      <protection locked="0"/>
    </xf>
    <xf numFmtId="167" fontId="70" fillId="8" borderId="0" xfId="2" applyNumberFormat="1" applyFont="1" applyFill="1" applyAlignment="1">
      <alignment horizontal="center" vertical="center"/>
    </xf>
    <xf numFmtId="49" fontId="32" fillId="0" borderId="16" xfId="2" applyNumberFormat="1" applyFont="1" applyBorder="1" applyAlignment="1" applyProtection="1">
      <alignment horizontal="center" vertical="center"/>
      <protection locked="0"/>
    </xf>
    <xf numFmtId="49" fontId="32" fillId="0" borderId="45" xfId="2" applyNumberFormat="1" applyFont="1" applyBorder="1" applyAlignment="1" applyProtection="1">
      <alignment horizontal="center" vertical="center"/>
      <protection locked="0"/>
    </xf>
    <xf numFmtId="49" fontId="32" fillId="0" borderId="24" xfId="2" applyNumberFormat="1" applyFont="1" applyBorder="1" applyAlignment="1" applyProtection="1">
      <alignment horizontal="center" vertical="center"/>
      <protection locked="0"/>
    </xf>
    <xf numFmtId="49" fontId="32" fillId="0" borderId="38" xfId="2" applyNumberFormat="1" applyFont="1" applyBorder="1" applyAlignment="1" applyProtection="1">
      <alignment horizontal="center" vertical="center"/>
      <protection locked="0"/>
    </xf>
    <xf numFmtId="167" fontId="39" fillId="8" borderId="6" xfId="2" applyNumberFormat="1" applyFont="1" applyFill="1" applyBorder="1" applyAlignment="1">
      <alignment horizontal="center"/>
    </xf>
    <xf numFmtId="49" fontId="74" fillId="8" borderId="6" xfId="2" applyNumberFormat="1" applyFont="1" applyFill="1" applyBorder="1" applyAlignment="1">
      <alignment horizontal="center"/>
    </xf>
    <xf numFmtId="0" fontId="74" fillId="8" borderId="6" xfId="2" applyFont="1" applyFill="1" applyBorder="1" applyAlignment="1">
      <alignment horizontal="center"/>
    </xf>
    <xf numFmtId="167" fontId="75" fillId="20" borderId="102" xfId="2" applyNumberFormat="1" applyFont="1" applyFill="1" applyBorder="1" applyAlignment="1">
      <alignment horizontal="center"/>
    </xf>
    <xf numFmtId="167" fontId="75" fillId="20" borderId="101" xfId="2" applyNumberFormat="1" applyFont="1" applyFill="1" applyBorder="1" applyAlignment="1">
      <alignment horizontal="center"/>
    </xf>
    <xf numFmtId="49" fontId="30" fillId="2" borderId="87" xfId="2" applyNumberFormat="1" applyFont="1" applyFill="1" applyBorder="1" applyAlignment="1">
      <alignment horizontal="center" vertical="center"/>
    </xf>
    <xf numFmtId="0" fontId="30" fillId="2" borderId="89" xfId="2" applyFont="1" applyFill="1" applyBorder="1" applyAlignment="1">
      <alignment horizontal="center" vertical="center"/>
    </xf>
    <xf numFmtId="49" fontId="77" fillId="20" borderId="98" xfId="2" applyNumberFormat="1" applyFont="1" applyFill="1" applyBorder="1" applyAlignment="1">
      <alignment horizontal="right" vertical="center"/>
    </xf>
    <xf numFmtId="49" fontId="77" fillId="20" borderId="9" xfId="2" applyNumberFormat="1" applyFont="1" applyFill="1" applyBorder="1" applyAlignment="1">
      <alignment horizontal="right" vertical="center"/>
    </xf>
    <xf numFmtId="4" fontId="37" fillId="6" borderId="112" xfId="2" applyNumberFormat="1" applyFont="1" applyFill="1" applyBorder="1" applyAlignment="1">
      <alignment horizontal="center" vertical="center" wrapText="1"/>
    </xf>
    <xf numFmtId="0" fontId="37" fillId="6" borderId="111" xfId="2" applyFont="1" applyFill="1" applyBorder="1" applyAlignment="1">
      <alignment horizontal="center" vertical="center" wrapText="1"/>
    </xf>
    <xf numFmtId="0" fontId="37" fillId="6" borderId="109" xfId="2" applyFont="1" applyFill="1" applyBorder="1" applyAlignment="1">
      <alignment horizontal="center" vertical="center" wrapText="1"/>
    </xf>
    <xf numFmtId="0" fontId="39" fillId="0" borderId="94" xfId="2" applyFont="1" applyBorder="1" applyAlignment="1" applyProtection="1">
      <alignment horizontal="center" vertical="center" wrapText="1"/>
      <protection locked="0"/>
    </xf>
    <xf numFmtId="0" fontId="39" fillId="0" borderId="95" xfId="2" applyFont="1" applyBorder="1" applyAlignment="1" applyProtection="1">
      <alignment horizontal="center" vertical="center" wrapText="1"/>
      <protection locked="0"/>
    </xf>
    <xf numFmtId="0" fontId="39" fillId="0" borderId="96" xfId="2" applyFont="1" applyBorder="1" applyAlignment="1" applyProtection="1">
      <alignment horizontal="center" vertical="center" wrapText="1"/>
      <protection locked="0"/>
    </xf>
    <xf numFmtId="4" fontId="61" fillId="6" borderId="8" xfId="2" applyNumberFormat="1" applyFont="1" applyFill="1" applyBorder="1" applyAlignment="1">
      <alignment horizontal="center" vertical="center" wrapText="1"/>
    </xf>
    <xf numFmtId="4" fontId="61" fillId="6" borderId="27" xfId="2" applyNumberFormat="1" applyFont="1" applyFill="1" applyBorder="1" applyAlignment="1">
      <alignment horizontal="center" vertical="center" wrapText="1"/>
    </xf>
    <xf numFmtId="4" fontId="61" fillId="6" borderId="9" xfId="2" applyNumberFormat="1" applyFont="1" applyFill="1" applyBorder="1" applyAlignment="1">
      <alignment horizontal="center" vertical="center" wrapText="1"/>
    </xf>
    <xf numFmtId="0" fontId="39" fillId="14" borderId="5" xfId="2" applyFont="1" applyFill="1" applyBorder="1" applyAlignment="1" applyProtection="1">
      <alignment horizontal="center" vertical="center"/>
      <protection locked="0"/>
    </xf>
    <xf numFmtId="0" fontId="39" fillId="14" borderId="6" xfId="2" applyFont="1" applyFill="1" applyBorder="1" applyAlignment="1" applyProtection="1">
      <alignment horizontal="center" vertical="center"/>
      <protection locked="0"/>
    </xf>
    <xf numFmtId="0" fontId="39" fillId="14" borderId="7" xfId="2" applyFont="1" applyFill="1" applyBorder="1" applyAlignment="1" applyProtection="1">
      <alignment horizontal="center" vertical="center"/>
      <protection locked="0"/>
    </xf>
    <xf numFmtId="0" fontId="39" fillId="0" borderId="103" xfId="2" applyFont="1" applyBorder="1" applyAlignment="1" applyProtection="1">
      <alignment horizontal="center" vertical="center" wrapText="1"/>
      <protection locked="0"/>
    </xf>
    <xf numFmtId="0" fontId="39" fillId="0" borderId="13" xfId="2" applyFont="1" applyBorder="1" applyAlignment="1" applyProtection="1">
      <alignment horizontal="center" vertical="center" wrapText="1"/>
      <protection locked="0"/>
    </xf>
    <xf numFmtId="0" fontId="39" fillId="0" borderId="104" xfId="2" applyFont="1" applyBorder="1" applyAlignment="1" applyProtection="1">
      <alignment horizontal="center" vertical="center" wrapText="1"/>
      <protection locked="0"/>
    </xf>
    <xf numFmtId="4" fontId="39" fillId="15" borderId="107" xfId="2" applyNumberFormat="1" applyFont="1" applyFill="1" applyBorder="1" applyAlignment="1" applyProtection="1">
      <alignment horizontal="center" vertical="center" wrapText="1"/>
      <protection locked="0"/>
    </xf>
    <xf numFmtId="4" fontId="39" fillId="15" borderId="55" xfId="2" applyNumberFormat="1" applyFont="1" applyFill="1" applyBorder="1" applyAlignment="1" applyProtection="1">
      <alignment horizontal="center" vertical="center" wrapText="1"/>
      <protection locked="0"/>
    </xf>
    <xf numFmtId="4" fontId="39" fillId="15" borderId="59" xfId="2" applyNumberFormat="1" applyFont="1" applyFill="1" applyBorder="1" applyAlignment="1" applyProtection="1">
      <alignment horizontal="center" vertical="center" wrapText="1"/>
      <protection locked="0"/>
    </xf>
    <xf numFmtId="4" fontId="39" fillId="15" borderId="105" xfId="2" applyNumberFormat="1" applyFont="1" applyFill="1" applyBorder="1" applyAlignment="1" applyProtection="1">
      <alignment horizontal="center" vertical="center" wrapText="1"/>
      <protection locked="0"/>
    </xf>
    <xf numFmtId="4" fontId="39" fillId="15" borderId="106" xfId="2" applyNumberFormat="1" applyFont="1" applyFill="1" applyBorder="1" applyAlignment="1" applyProtection="1">
      <alignment horizontal="center" vertical="center" wrapText="1"/>
      <protection locked="0"/>
    </xf>
    <xf numFmtId="4" fontId="39" fillId="15" borderId="61" xfId="2" applyNumberFormat="1" applyFont="1" applyFill="1" applyBorder="1" applyAlignment="1" applyProtection="1">
      <alignment horizontal="center" vertical="center" wrapText="1"/>
      <protection locked="0"/>
    </xf>
    <xf numFmtId="0" fontId="39" fillId="0" borderId="42" xfId="2" applyFont="1" applyBorder="1" applyAlignment="1">
      <alignment horizontal="center" vertical="center" textRotation="90" wrapText="1"/>
    </xf>
    <xf numFmtId="0" fontId="39" fillId="0" borderId="46" xfId="2" applyFont="1" applyBorder="1" applyAlignment="1">
      <alignment horizontal="center" vertical="center" textRotation="90" wrapText="1"/>
    </xf>
    <xf numFmtId="0" fontId="39" fillId="0" borderId="110" xfId="2" applyFont="1" applyBorder="1" applyAlignment="1">
      <alignment horizontal="center" vertical="center" textRotation="90" wrapText="1"/>
    </xf>
    <xf numFmtId="0" fontId="39" fillId="0" borderId="56" xfId="2" applyFont="1" applyBorder="1" applyAlignment="1">
      <alignment horizontal="center" vertical="center" textRotation="90" wrapText="1"/>
    </xf>
    <xf numFmtId="0" fontId="66" fillId="8" borderId="0" xfId="2" applyFont="1" applyFill="1" applyAlignment="1">
      <alignment horizontal="center" vertical="center" textRotation="90" wrapText="1"/>
    </xf>
    <xf numFmtId="169" fontId="35" fillId="0" borderId="107" xfId="2" applyNumberFormat="1" applyFont="1" applyBorder="1" applyAlignment="1">
      <alignment horizontal="center" vertical="center" textRotation="90" wrapText="1"/>
    </xf>
    <xf numFmtId="169" fontId="35" fillId="0" borderId="55" xfId="2" applyNumberFormat="1" applyFont="1" applyBorder="1" applyAlignment="1">
      <alignment horizontal="center" vertical="center" textRotation="90" wrapText="1"/>
    </xf>
    <xf numFmtId="169" fontId="35" fillId="0" borderId="57" xfId="2" applyNumberFormat="1" applyFont="1" applyBorder="1" applyAlignment="1">
      <alignment horizontal="center" vertical="center" textRotation="90" wrapText="1"/>
    </xf>
    <xf numFmtId="4" fontId="39" fillId="15" borderId="116" xfId="2" applyNumberFormat="1" applyFont="1" applyFill="1" applyBorder="1" applyAlignment="1" applyProtection="1">
      <alignment horizontal="center" vertical="center" wrapText="1"/>
      <protection locked="0"/>
    </xf>
    <xf numFmtId="4" fontId="39" fillId="15" borderId="115" xfId="2" applyNumberFormat="1" applyFont="1" applyFill="1" applyBorder="1" applyAlignment="1" applyProtection="1">
      <alignment horizontal="center" vertical="center" wrapText="1"/>
      <protection locked="0"/>
    </xf>
    <xf numFmtId="4" fontId="39" fillId="15" borderId="114" xfId="2" applyNumberFormat="1" applyFont="1" applyFill="1" applyBorder="1" applyAlignment="1" applyProtection="1">
      <alignment horizontal="center" vertical="center" wrapText="1"/>
      <protection locked="0"/>
    </xf>
    <xf numFmtId="169" fontId="35" fillId="0" borderId="59" xfId="2" applyNumberFormat="1" applyFont="1" applyBorder="1" applyAlignment="1">
      <alignment horizontal="center" vertical="center" textRotation="90" wrapText="1"/>
    </xf>
    <xf numFmtId="0" fontId="39" fillId="0" borderId="8" xfId="2" applyFont="1" applyBorder="1" applyAlignment="1">
      <alignment horizontal="center" vertical="center" textRotation="90" wrapText="1"/>
    </xf>
    <xf numFmtId="0" fontId="39" fillId="0" borderId="27" xfId="2" applyFont="1" applyBorder="1" applyAlignment="1">
      <alignment horizontal="center" vertical="center" textRotation="90" wrapText="1"/>
    </xf>
    <xf numFmtId="0" fontId="39" fillId="0" borderId="9" xfId="2" applyFont="1" applyBorder="1" applyAlignment="1">
      <alignment horizontal="center" vertical="center" textRotation="90" wrapText="1"/>
    </xf>
    <xf numFmtId="0" fontId="39" fillId="0" borderId="108" xfId="2" applyFont="1" applyBorder="1" applyAlignment="1">
      <alignment horizontal="center" vertical="center" textRotation="90" wrapText="1"/>
    </xf>
    <xf numFmtId="0" fontId="27" fillId="0" borderId="24" xfId="2" applyBorder="1" applyAlignment="1">
      <alignment horizontal="left"/>
    </xf>
    <xf numFmtId="169" fontId="69" fillId="8" borderId="0" xfId="2" applyNumberFormat="1" applyFont="1" applyFill="1" applyAlignment="1">
      <alignment horizontal="left" vertical="center"/>
    </xf>
    <xf numFmtId="167" fontId="60" fillId="8" borderId="35" xfId="2" applyNumberFormat="1" applyFont="1" applyFill="1" applyBorder="1" applyAlignment="1">
      <alignment horizontal="center"/>
    </xf>
    <xf numFmtId="167" fontId="36" fillId="0" borderId="6" xfId="20" applyNumberFormat="1" applyFont="1" applyBorder="1" applyAlignment="1" applyProtection="1">
      <alignment horizontal="right" vertical="center" wrapText="1"/>
      <protection locked="0"/>
    </xf>
    <xf numFmtId="0" fontId="39" fillId="14" borderId="30" xfId="2" applyFont="1" applyFill="1" applyBorder="1" applyAlignment="1" applyProtection="1">
      <alignment horizontal="center" vertical="center"/>
      <protection locked="0"/>
    </xf>
    <xf numFmtId="0" fontId="39" fillId="14" borderId="0" xfId="2" applyFont="1" applyFill="1" applyAlignment="1" applyProtection="1">
      <alignment horizontal="center" vertical="center"/>
      <protection locked="0"/>
    </xf>
    <xf numFmtId="0" fontId="39" fillId="14" borderId="26" xfId="2" applyFont="1" applyFill="1" applyBorder="1" applyAlignment="1" applyProtection="1">
      <alignment horizontal="center" vertical="center"/>
      <protection locked="0"/>
    </xf>
    <xf numFmtId="4" fontId="67" fillId="8" borderId="3" xfId="2" applyNumberFormat="1" applyFont="1" applyFill="1" applyBorder="1" applyAlignment="1">
      <alignment horizontal="center" vertical="center" wrapText="1"/>
    </xf>
    <xf numFmtId="4" fontId="39" fillId="15" borderId="113" xfId="2" applyNumberFormat="1" applyFont="1" applyFill="1" applyBorder="1" applyAlignment="1" applyProtection="1">
      <alignment horizontal="center" vertical="center" wrapText="1"/>
      <protection locked="0"/>
    </xf>
    <xf numFmtId="0" fontId="32" fillId="8" borderId="6" xfId="2" applyFont="1" applyFill="1" applyBorder="1" applyAlignment="1">
      <alignment horizontal="center" vertical="center" wrapText="1"/>
    </xf>
    <xf numFmtId="49" fontId="27" fillId="8" borderId="35" xfId="2" applyNumberFormat="1" applyFill="1" applyBorder="1" applyAlignment="1">
      <alignment horizontal="center"/>
    </xf>
    <xf numFmtId="169" fontId="20" fillId="0" borderId="100" xfId="2" applyNumberFormat="1" applyFont="1" applyBorder="1" applyAlignment="1">
      <alignment horizontal="center"/>
    </xf>
    <xf numFmtId="169" fontId="20" fillId="0" borderId="88" xfId="2" applyNumberFormat="1" applyFont="1" applyBorder="1" applyAlignment="1">
      <alignment horizontal="center"/>
    </xf>
    <xf numFmtId="169" fontId="20" fillId="0" borderId="89" xfId="2" applyNumberFormat="1" applyFont="1" applyBorder="1" applyAlignment="1">
      <alignment horizontal="center"/>
    </xf>
    <xf numFmtId="169" fontId="20" fillId="0" borderId="100" xfId="2" applyNumberFormat="1" applyFont="1" applyBorder="1" applyAlignment="1">
      <alignment horizontal="center" vertical="center"/>
    </xf>
    <xf numFmtId="169" fontId="20" fillId="0" borderId="88" xfId="2" applyNumberFormat="1" applyFont="1" applyBorder="1" applyAlignment="1">
      <alignment horizontal="center" vertical="center"/>
    </xf>
    <xf numFmtId="169" fontId="20" fillId="0" borderId="89" xfId="2" applyNumberFormat="1" applyFont="1" applyBorder="1" applyAlignment="1">
      <alignment horizontal="center" vertical="center"/>
    </xf>
    <xf numFmtId="49" fontId="30" fillId="14" borderId="102" xfId="2" applyNumberFormat="1" applyFont="1" applyFill="1" applyBorder="1" applyAlignment="1" applyProtection="1">
      <alignment horizontal="center" vertical="center"/>
      <protection locked="0"/>
    </xf>
    <xf numFmtId="49" fontId="30" fillId="14" borderId="3" xfId="2" applyNumberFormat="1" applyFont="1" applyFill="1" applyBorder="1" applyAlignment="1" applyProtection="1">
      <alignment horizontal="center" vertical="center"/>
      <protection locked="0"/>
    </xf>
    <xf numFmtId="49" fontId="30" fillId="14" borderId="101" xfId="2" applyNumberFormat="1" applyFont="1" applyFill="1" applyBorder="1" applyAlignment="1" applyProtection="1">
      <alignment horizontal="center" vertical="center"/>
      <protection locked="0"/>
    </xf>
    <xf numFmtId="49" fontId="30" fillId="14" borderId="5" xfId="2" applyNumberFormat="1" applyFont="1" applyFill="1" applyBorder="1" applyAlignment="1" applyProtection="1">
      <alignment horizontal="center" vertical="center"/>
      <protection locked="0"/>
    </xf>
    <xf numFmtId="49" fontId="30" fillId="14" borderId="6" xfId="2" applyNumberFormat="1" applyFont="1" applyFill="1" applyBorder="1" applyAlignment="1" applyProtection="1">
      <alignment horizontal="center" vertical="center"/>
      <protection locked="0"/>
    </xf>
    <xf numFmtId="49" fontId="30" fillId="14" borderId="7" xfId="2" applyNumberFormat="1" applyFont="1" applyFill="1" applyBorder="1" applyAlignment="1" applyProtection="1">
      <alignment horizontal="center" vertical="center"/>
      <protection locked="0"/>
    </xf>
    <xf numFmtId="169" fontId="31" fillId="0" borderId="100" xfId="2" quotePrefix="1" applyNumberFormat="1" applyFont="1" applyBorder="1" applyAlignment="1">
      <alignment horizontal="center" vertical="center"/>
    </xf>
    <xf numFmtId="169" fontId="31" fillId="0" borderId="88" xfId="2" quotePrefix="1" applyNumberFormat="1" applyFont="1" applyBorder="1" applyAlignment="1">
      <alignment horizontal="center" vertical="center"/>
    </xf>
    <xf numFmtId="169" fontId="31" fillId="0" borderId="89" xfId="2" quotePrefix="1" applyNumberFormat="1" applyFont="1" applyBorder="1" applyAlignment="1">
      <alignment horizontal="center" vertical="center"/>
    </xf>
    <xf numFmtId="169" fontId="38" fillId="8" borderId="0" xfId="2" applyNumberFormat="1" applyFont="1" applyFill="1" applyAlignment="1">
      <alignment horizontal="center" vertical="center"/>
    </xf>
    <xf numFmtId="169" fontId="20" fillId="8" borderId="100" xfId="2" applyNumberFormat="1" applyFont="1" applyFill="1" applyBorder="1" applyAlignment="1">
      <alignment horizontal="center"/>
    </xf>
    <xf numFmtId="169" fontId="20" fillId="8" borderId="88" xfId="2" applyNumberFormat="1" applyFont="1" applyFill="1" applyBorder="1" applyAlignment="1">
      <alignment horizontal="center"/>
    </xf>
    <xf numFmtId="169" fontId="30" fillId="14" borderId="100" xfId="2" applyNumberFormat="1" applyFont="1" applyFill="1" applyBorder="1" applyAlignment="1" applyProtection="1">
      <alignment horizontal="center" vertical="center"/>
      <protection locked="0"/>
    </xf>
    <xf numFmtId="169" fontId="30" fillId="14" borderId="88" xfId="2" applyNumberFormat="1" applyFont="1" applyFill="1" applyBorder="1" applyAlignment="1" applyProtection="1">
      <alignment horizontal="center" vertical="center"/>
      <protection locked="0"/>
    </xf>
    <xf numFmtId="174" fontId="39" fillId="5" borderId="100" xfId="2" applyNumberFormat="1" applyFont="1" applyFill="1" applyBorder="1" applyAlignment="1">
      <alignment horizontal="center" vertical="center" wrapText="1"/>
    </xf>
    <xf numFmtId="174" fontId="39" fillId="5" borderId="88" xfId="2" applyNumberFormat="1" applyFont="1" applyFill="1" applyBorder="1" applyAlignment="1">
      <alignment horizontal="center" vertical="center" wrapText="1"/>
    </xf>
    <xf numFmtId="174" fontId="39" fillId="5" borderId="89" xfId="2" applyNumberFormat="1" applyFont="1" applyFill="1" applyBorder="1" applyAlignment="1">
      <alignment horizontal="center" vertical="center" wrapText="1"/>
    </xf>
    <xf numFmtId="167" fontId="49" fillId="8" borderId="102" xfId="2" quotePrefix="1" applyNumberFormat="1" applyFont="1" applyFill="1" applyBorder="1" applyAlignment="1">
      <alignment horizontal="center" vertical="center" wrapText="1"/>
    </xf>
    <xf numFmtId="167" fontId="49" fillId="8" borderId="3" xfId="2" quotePrefix="1" applyNumberFormat="1" applyFont="1" applyFill="1" applyBorder="1" applyAlignment="1">
      <alignment horizontal="center" vertical="center" wrapText="1"/>
    </xf>
    <xf numFmtId="167" fontId="49" fillId="8" borderId="101" xfId="2" quotePrefix="1" applyNumberFormat="1" applyFont="1" applyFill="1" applyBorder="1" applyAlignment="1">
      <alignment horizontal="center" vertical="center" wrapText="1"/>
    </xf>
    <xf numFmtId="167" fontId="39" fillId="14" borderId="5" xfId="2" applyNumberFormat="1" applyFont="1" applyFill="1" applyBorder="1" applyAlignment="1" applyProtection="1">
      <alignment horizontal="center" vertical="center"/>
      <protection locked="0"/>
    </xf>
    <xf numFmtId="167" fontId="39" fillId="14" borderId="6" xfId="2" applyNumberFormat="1" applyFont="1" applyFill="1" applyBorder="1" applyAlignment="1" applyProtection="1">
      <alignment horizontal="center" vertical="center"/>
      <protection locked="0"/>
    </xf>
    <xf numFmtId="167" fontId="39" fillId="14" borderId="7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/>
  </cellXfs>
  <cellStyles count="21">
    <cellStyle name="Milliers" xfId="19" builtinId="3"/>
    <cellStyle name="Milliers 2" xfId="5" xr:uid="{0ADC80A2-3C92-4EBD-8181-86FED620658D}"/>
    <cellStyle name="Monétaire 2" xfId="3" xr:uid="{E8D8BE5F-DA83-461D-9968-04C0650254D7}"/>
    <cellStyle name="Monétaire 2 2" xfId="6" xr:uid="{4A5AEB23-4D2C-4EB7-87BD-1910B5901A2A}"/>
    <cellStyle name="Monétaire 2 3" xfId="7" xr:uid="{6C015A66-BDD7-4FB1-A6F2-66095453FDE3}"/>
    <cellStyle name="Monétaire 2 4" xfId="8" xr:uid="{A3EF27EF-FA6E-418B-BEBF-E20236A514CB}"/>
    <cellStyle name="Monétaire 3" xfId="9" xr:uid="{8D8D1945-C94E-483C-B8F8-ED712B1AEF47}"/>
    <cellStyle name="Monétaire 4" xfId="10" xr:uid="{709AD2E8-4B40-40E6-92DF-575582829610}"/>
    <cellStyle name="Monétaire 5" xfId="11" xr:uid="{BD9664AA-B576-4639-B39D-697427A7AA3C}"/>
    <cellStyle name="Normal" xfId="0" builtinId="0" customBuiltin="1"/>
    <cellStyle name="Normal 2" xfId="2" xr:uid="{DED16BF5-1F3F-4AEA-B49C-C6085F4BF2A2}"/>
    <cellStyle name="Normal 2 2" xfId="12" xr:uid="{68B28F0D-B830-4A1A-8E03-6F1D831E5501}"/>
    <cellStyle name="Normal 3" xfId="1" xr:uid="{08539281-B460-4801-AB03-87981BEC25AB}"/>
    <cellStyle name="Normal 3 2" xfId="13" xr:uid="{79FFB9B4-A268-4073-A1AE-B152F851ADFD}"/>
    <cellStyle name="Normal 3 3" xfId="14" xr:uid="{B63F5590-FF81-4D61-8EF5-C4E1456FFF11}"/>
    <cellStyle name="Normal 3 4" xfId="15" xr:uid="{7F8EA1A1-645C-4A81-926E-1232D796D634}"/>
    <cellStyle name="Normal 4" xfId="4" xr:uid="{15EF0041-4C85-4D69-B4A0-E121B511B6FD}"/>
    <cellStyle name="Normal 5" xfId="16" xr:uid="{CBC8A093-97CF-4C40-8366-F556A1DFC6E7}"/>
    <cellStyle name="Normal 6" xfId="20" xr:uid="{07540848-2F6F-42E9-B1AD-BA66A281C390}"/>
    <cellStyle name="Pourcentage 2" xfId="17" xr:uid="{D6A23596-E364-46DD-B888-0535F1FB937B}"/>
    <cellStyle name="Pourcentage 3" xfId="18" xr:uid="{FE66167A-E9D9-4E1A-B5F7-8FE9312FF6FB}"/>
  </cellStyles>
  <dxfs count="68"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99"/>
      <color rgb="FFFFE697"/>
      <color rgb="FFFF5050"/>
      <color rgb="FFC0C0C0"/>
      <color rgb="FFBEE39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352424</xdr:colOff>
      <xdr:row>6</xdr:row>
      <xdr:rowOff>44397</xdr:rowOff>
    </xdr:from>
    <xdr:to>
      <xdr:col>11</xdr:col>
      <xdr:colOff>875307</xdr:colOff>
      <xdr:row>6</xdr:row>
      <xdr:rowOff>304801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DF397C1-7DC2-40A3-92E8-3202210B1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9182099" y="1901772"/>
          <a:ext cx="522883" cy="260404"/>
        </a:xfrm>
        <a:prstGeom prst="rect">
          <a:avLst/>
        </a:prstGeom>
      </xdr:spPr>
    </xdr:pic>
    <xdr:clientData/>
  </xdr:twoCellAnchor>
  <xdr:oneCellAnchor>
    <xdr:from>
      <xdr:col>11</xdr:col>
      <xdr:colOff>257174</xdr:colOff>
      <xdr:row>4</xdr:row>
      <xdr:rowOff>104775</xdr:rowOff>
    </xdr:from>
    <xdr:ext cx="2714625" cy="342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A55B990-A7F2-46AD-8E53-80FA830D22EB}"/>
            </a:ext>
          </a:extLst>
        </xdr:cNvPr>
        <xdr:cNvSpPr/>
      </xdr:nvSpPr>
      <xdr:spPr>
        <a:xfrm>
          <a:off x="9086849" y="1152525"/>
          <a:ext cx="2714625" cy="34289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1800" b="1" cap="none" spc="0" baseline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Carte de crédit seulement</a:t>
          </a:r>
          <a:endParaRPr lang="fr-FR" sz="1800" b="1" cap="none" spc="0">
            <a:ln w="22225">
              <a:solidFill>
                <a:srgbClr val="002060"/>
              </a:solidFill>
              <a:prstDash val="solid"/>
            </a:ln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4</xdr:col>
      <xdr:colOff>0</xdr:colOff>
      <xdr:row>2</xdr:row>
      <xdr:rowOff>85725</xdr:rowOff>
    </xdr:from>
    <xdr:ext cx="857250" cy="466725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0081B3E-1CA5-40F0-9869-C1CF04E43445}"/>
            </a:ext>
          </a:extLst>
        </xdr:cNvPr>
        <xdr:cNvSpPr/>
      </xdr:nvSpPr>
      <xdr:spPr>
        <a:xfrm>
          <a:off x="2486025" y="419100"/>
          <a:ext cx="857250" cy="4667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2500" b="1" cap="none" spc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2025</a:t>
          </a:r>
        </a:p>
        <a:p>
          <a:pPr algn="l"/>
          <a:endParaRPr lang="fr-FR" sz="2500" b="1" cap="none" spc="0">
            <a:ln w="22225">
              <a:solidFill>
                <a:srgbClr val="0070C0"/>
              </a:solidFill>
              <a:prstDash val="solid"/>
            </a:ln>
            <a:solidFill>
              <a:schemeClr val="accent1">
                <a:lumMod val="7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9</xdr:col>
      <xdr:colOff>275797</xdr:colOff>
      <xdr:row>6</xdr:row>
      <xdr:rowOff>28575</xdr:rowOff>
    </xdr:from>
    <xdr:to>
      <xdr:col>9</xdr:col>
      <xdr:colOff>809625</xdr:colOff>
      <xdr:row>6</xdr:row>
      <xdr:rowOff>325402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D4E93C2-044E-46FA-AC24-0338F5C37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397" y="1885950"/>
          <a:ext cx="533828" cy="296827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114299</xdr:colOff>
      <xdr:row>0</xdr:row>
      <xdr:rowOff>114301</xdr:rowOff>
    </xdr:from>
    <xdr:to>
      <xdr:col>2</xdr:col>
      <xdr:colOff>243267</xdr:colOff>
      <xdr:row>4</xdr:row>
      <xdr:rowOff>129155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A8D5726B-C63C-4C2C-AF94-FC25D8B24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14301"/>
          <a:ext cx="1148143" cy="10626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3</xdr:row>
      <xdr:rowOff>85725</xdr:rowOff>
    </xdr:from>
    <xdr:ext cx="904874" cy="50482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E6D3E9C-EDD3-4F9B-9CE5-D8EE64377F63}"/>
            </a:ext>
          </a:extLst>
        </xdr:cNvPr>
        <xdr:cNvSpPr/>
      </xdr:nvSpPr>
      <xdr:spPr>
        <a:xfrm>
          <a:off x="2533650" y="85725"/>
          <a:ext cx="904874" cy="5048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2500" b="1" cap="none" spc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2025</a:t>
          </a:r>
          <a:endParaRPr lang="fr-FR" sz="2500" b="1" cap="none" spc="0">
            <a:ln w="22225">
              <a:solidFill>
                <a:srgbClr val="0070C0"/>
              </a:solidFill>
              <a:prstDash val="solid"/>
            </a:ln>
            <a:solidFill>
              <a:schemeClr val="accent1">
                <a:lumMod val="7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8</xdr:col>
      <xdr:colOff>161925</xdr:colOff>
      <xdr:row>7</xdr:row>
      <xdr:rowOff>19051</xdr:rowOff>
    </xdr:from>
    <xdr:to>
      <xdr:col>8</xdr:col>
      <xdr:colOff>828675</xdr:colOff>
      <xdr:row>7</xdr:row>
      <xdr:rowOff>426182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544B027-8E3E-41AD-A737-17EA374D3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1325" y="1390651"/>
          <a:ext cx="666750" cy="407131"/>
        </a:xfrm>
        <a:prstGeom prst="rect">
          <a:avLst/>
        </a:prstGeom>
      </xdr:spPr>
    </xdr:pic>
    <xdr:clientData/>
  </xdr:twoCellAnchor>
  <xdr:twoCellAnchor>
    <xdr:from>
      <xdr:col>4</xdr:col>
      <xdr:colOff>228600</xdr:colOff>
      <xdr:row>14</xdr:row>
      <xdr:rowOff>47625</xdr:rowOff>
    </xdr:from>
    <xdr:to>
      <xdr:col>4</xdr:col>
      <xdr:colOff>228600</xdr:colOff>
      <xdr:row>14</xdr:row>
      <xdr:rowOff>104775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1F15831A-7281-423C-81BE-FD0E5256D770}"/>
            </a:ext>
          </a:extLst>
        </xdr:cNvPr>
        <xdr:cNvCxnSpPr/>
      </xdr:nvCxnSpPr>
      <xdr:spPr>
        <a:xfrm>
          <a:off x="3800475" y="2838450"/>
          <a:ext cx="0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152400</xdr:colOff>
      <xdr:row>3</xdr:row>
      <xdr:rowOff>57150</xdr:rowOff>
    </xdr:from>
    <xdr:to>
      <xdr:col>1</xdr:col>
      <xdr:colOff>662573</xdr:colOff>
      <xdr:row>5</xdr:row>
      <xdr:rowOff>62479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99A9024-4DB8-4235-A5D9-0BD00AD95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7150"/>
          <a:ext cx="767348" cy="7101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161926</xdr:colOff>
      <xdr:row>7</xdr:row>
      <xdr:rowOff>28575</xdr:rowOff>
    </xdr:from>
    <xdr:to>
      <xdr:col>8</xdr:col>
      <xdr:colOff>896068</xdr:colOff>
      <xdr:row>7</xdr:row>
      <xdr:rowOff>418758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782E0A4-021F-462A-8345-12BB7A55C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7051" y="1800225"/>
          <a:ext cx="734142" cy="390183"/>
        </a:xfrm>
        <a:prstGeom prst="rect">
          <a:avLst/>
        </a:prstGeom>
      </xdr:spPr>
    </xdr:pic>
    <xdr:clientData/>
  </xdr:twoCellAnchor>
  <xdr:oneCellAnchor>
    <xdr:from>
      <xdr:col>3</xdr:col>
      <xdr:colOff>66675</xdr:colOff>
      <xdr:row>3</xdr:row>
      <xdr:rowOff>85725</xdr:rowOff>
    </xdr:from>
    <xdr:ext cx="904874" cy="50482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D0231CB-3B77-48FD-90A3-C94DAE0F5CC5}"/>
            </a:ext>
          </a:extLst>
        </xdr:cNvPr>
        <xdr:cNvSpPr/>
      </xdr:nvSpPr>
      <xdr:spPr>
        <a:xfrm>
          <a:off x="2686050" y="923925"/>
          <a:ext cx="904874" cy="5048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2500" b="1" cap="none" spc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2025</a:t>
          </a:r>
        </a:p>
        <a:p>
          <a:pPr algn="l"/>
          <a:endParaRPr lang="fr-FR" sz="2500" b="1" cap="none" spc="0">
            <a:ln w="22225">
              <a:solidFill>
                <a:srgbClr val="0070C0"/>
              </a:solidFill>
              <a:prstDash val="solid"/>
            </a:ln>
            <a:solidFill>
              <a:schemeClr val="accent1">
                <a:lumMod val="75000"/>
              </a:schemeClr>
            </a:solidFill>
            <a:effectLst/>
          </a:endParaRPr>
        </a:p>
      </xdr:txBody>
    </xdr:sp>
    <xdr:clientData/>
  </xdr:oneCellAnchor>
  <xdr:twoCellAnchor>
    <xdr:from>
      <xdr:col>4</xdr:col>
      <xdr:colOff>228600</xdr:colOff>
      <xdr:row>14</xdr:row>
      <xdr:rowOff>47625</xdr:rowOff>
    </xdr:from>
    <xdr:to>
      <xdr:col>4</xdr:col>
      <xdr:colOff>228600</xdr:colOff>
      <xdr:row>14</xdr:row>
      <xdr:rowOff>104775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8248AA96-A67E-4BA1-A23B-DBEA316D30BA}"/>
            </a:ext>
          </a:extLst>
        </xdr:cNvPr>
        <xdr:cNvCxnSpPr/>
      </xdr:nvCxnSpPr>
      <xdr:spPr>
        <a:xfrm>
          <a:off x="3590925" y="2762250"/>
          <a:ext cx="0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104775</xdr:colOff>
      <xdr:row>3</xdr:row>
      <xdr:rowOff>47625</xdr:rowOff>
    </xdr:from>
    <xdr:to>
      <xdr:col>1</xdr:col>
      <xdr:colOff>872123</xdr:colOff>
      <xdr:row>5</xdr:row>
      <xdr:rowOff>52954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F92C1C8-53C4-494E-8351-F07596793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7625"/>
          <a:ext cx="767348" cy="7101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400050</xdr:colOff>
      <xdr:row>3</xdr:row>
      <xdr:rowOff>66675</xdr:rowOff>
    </xdr:from>
    <xdr:ext cx="904874" cy="50482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8088309-AF2A-4106-815F-F713626EE512}"/>
            </a:ext>
          </a:extLst>
        </xdr:cNvPr>
        <xdr:cNvSpPr/>
      </xdr:nvSpPr>
      <xdr:spPr>
        <a:xfrm>
          <a:off x="1781175" y="66675"/>
          <a:ext cx="904874" cy="5048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2500" b="1" cap="none" spc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2025 ONTARIO</a:t>
          </a:r>
        </a:p>
        <a:p>
          <a:pPr algn="l"/>
          <a:endParaRPr lang="fr-FR" sz="2500" b="1" cap="none" spc="0">
            <a:ln w="22225">
              <a:solidFill>
                <a:srgbClr val="0070C0"/>
              </a:solidFill>
              <a:prstDash val="solid"/>
            </a:ln>
            <a:solidFill>
              <a:schemeClr val="accent1">
                <a:lumMod val="75000"/>
              </a:schemeClr>
            </a:solidFill>
            <a:effectLst/>
          </a:endParaRPr>
        </a:p>
      </xdr:txBody>
    </xdr:sp>
    <xdr:clientData/>
  </xdr:oneCellAnchor>
  <xdr:twoCellAnchor editAs="oneCell">
    <xdr:from>
      <xdr:col>8</xdr:col>
      <xdr:colOff>307393</xdr:colOff>
      <xdr:row>7</xdr:row>
      <xdr:rowOff>28116</xdr:rowOff>
    </xdr:from>
    <xdr:to>
      <xdr:col>8</xdr:col>
      <xdr:colOff>952500</xdr:colOff>
      <xdr:row>7</xdr:row>
      <xdr:rowOff>428626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D886156-7458-4E73-9684-D23801B2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4568" y="1618791"/>
          <a:ext cx="645107" cy="400510"/>
        </a:xfrm>
        <a:prstGeom prst="rect">
          <a:avLst/>
        </a:prstGeom>
      </xdr:spPr>
    </xdr:pic>
    <xdr:clientData/>
  </xdr:twoCellAnchor>
  <xdr:twoCellAnchor>
    <xdr:from>
      <xdr:col>4</xdr:col>
      <xdr:colOff>228600</xdr:colOff>
      <xdr:row>14</xdr:row>
      <xdr:rowOff>47625</xdr:rowOff>
    </xdr:from>
    <xdr:to>
      <xdr:col>4</xdr:col>
      <xdr:colOff>228600</xdr:colOff>
      <xdr:row>14</xdr:row>
      <xdr:rowOff>104775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11FA24DB-ADB0-4450-9796-7B56C7839DE0}"/>
            </a:ext>
          </a:extLst>
        </xdr:cNvPr>
        <xdr:cNvCxnSpPr/>
      </xdr:nvCxnSpPr>
      <xdr:spPr>
        <a:xfrm>
          <a:off x="3552825" y="2581275"/>
          <a:ext cx="0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114300</xdr:colOff>
      <xdr:row>3</xdr:row>
      <xdr:rowOff>57150</xdr:rowOff>
    </xdr:from>
    <xdr:to>
      <xdr:col>1</xdr:col>
      <xdr:colOff>881648</xdr:colOff>
      <xdr:row>5</xdr:row>
      <xdr:rowOff>100579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CD52B26-9902-4C9A-863D-CE26107B9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57150"/>
          <a:ext cx="767348" cy="7101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171449</xdr:colOff>
      <xdr:row>7</xdr:row>
      <xdr:rowOff>27312</xdr:rowOff>
    </xdr:from>
    <xdr:to>
      <xdr:col>8</xdr:col>
      <xdr:colOff>742950</xdr:colOff>
      <xdr:row>7</xdr:row>
      <xdr:rowOff>371295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1407A0F-0A57-4D9A-8475-DE0123945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6124" y="1189362"/>
          <a:ext cx="571501" cy="343983"/>
        </a:xfrm>
        <a:prstGeom prst="rect">
          <a:avLst/>
        </a:prstGeom>
      </xdr:spPr>
    </xdr:pic>
    <xdr:clientData/>
  </xdr:twoCellAnchor>
  <xdr:oneCellAnchor>
    <xdr:from>
      <xdr:col>2</xdr:col>
      <xdr:colOff>628650</xdr:colOff>
      <xdr:row>3</xdr:row>
      <xdr:rowOff>85725</xdr:rowOff>
    </xdr:from>
    <xdr:ext cx="1438274" cy="485775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2F375FF9-B23E-4045-8266-AC42A79025E0}"/>
            </a:ext>
          </a:extLst>
        </xdr:cNvPr>
        <xdr:cNvSpPr/>
      </xdr:nvSpPr>
      <xdr:spPr>
        <a:xfrm>
          <a:off x="2000250" y="85725"/>
          <a:ext cx="1438274" cy="4857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2500" b="1" cap="none" spc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2025 QUÉBEC</a:t>
          </a:r>
        </a:p>
        <a:p>
          <a:pPr algn="l"/>
          <a:endParaRPr lang="fr-FR" sz="2500" b="1" cap="none" spc="0">
            <a:ln w="22225">
              <a:solidFill>
                <a:srgbClr val="0070C0"/>
              </a:solidFill>
              <a:prstDash val="solid"/>
            </a:ln>
            <a:solidFill>
              <a:schemeClr val="accent1">
                <a:lumMod val="75000"/>
              </a:schemeClr>
            </a:solidFill>
            <a:effectLst/>
          </a:endParaRPr>
        </a:p>
      </xdr:txBody>
    </xdr:sp>
    <xdr:clientData/>
  </xdr:oneCellAnchor>
  <xdr:twoCellAnchor>
    <xdr:from>
      <xdr:col>4</xdr:col>
      <xdr:colOff>228600</xdr:colOff>
      <xdr:row>14</xdr:row>
      <xdr:rowOff>47625</xdr:rowOff>
    </xdr:from>
    <xdr:to>
      <xdr:col>4</xdr:col>
      <xdr:colOff>228600</xdr:colOff>
      <xdr:row>14</xdr:row>
      <xdr:rowOff>104775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62CADAB-9901-48BB-B948-CEBB25654AA7}"/>
            </a:ext>
          </a:extLst>
        </xdr:cNvPr>
        <xdr:cNvCxnSpPr/>
      </xdr:nvCxnSpPr>
      <xdr:spPr>
        <a:xfrm>
          <a:off x="3552825" y="2581275"/>
          <a:ext cx="0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133350</xdr:colOff>
      <xdr:row>3</xdr:row>
      <xdr:rowOff>57150</xdr:rowOff>
    </xdr:from>
    <xdr:to>
      <xdr:col>1</xdr:col>
      <xdr:colOff>900698</xdr:colOff>
      <xdr:row>5</xdr:row>
      <xdr:rowOff>110104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F23B301-6F0D-4890-A99A-C61F94696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57150"/>
          <a:ext cx="767348" cy="7101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269819</xdr:colOff>
      <xdr:row>5</xdr:row>
      <xdr:rowOff>87822</xdr:rowOff>
    </xdr:from>
    <xdr:to>
      <xdr:col>2</xdr:col>
      <xdr:colOff>1037167</xdr:colOff>
      <xdr:row>9</xdr:row>
      <xdr:rowOff>67751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037A037-BE32-8390-AF67-E98D30F5C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152" y="1389572"/>
          <a:ext cx="767348" cy="7101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85726</xdr:rowOff>
    </xdr:from>
    <xdr:to>
      <xdr:col>5</xdr:col>
      <xdr:colOff>192099</xdr:colOff>
      <xdr:row>5</xdr:row>
      <xdr:rowOff>123826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FAD0B29-AA8C-4BC6-BEE4-68B5FF121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726"/>
          <a:ext cx="1811349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656A4-DAF3-4B48-8623-7941AD26874D}">
  <dimension ref="A1:AP59"/>
  <sheetViews>
    <sheetView showZeros="0" topLeftCell="I2" workbookViewId="0">
      <selection activeCell="N29" sqref="N29"/>
    </sheetView>
  </sheetViews>
  <sheetFormatPr baseColWidth="10" defaultColWidth="6" defaultRowHeight="15"/>
  <cols>
    <col min="1" max="1" width="6" style="12"/>
    <col min="2" max="3" width="12.7109375" style="13" customWidth="1"/>
    <col min="4" max="8" width="6" style="13"/>
    <col min="9" max="9" width="19.140625" style="13" customWidth="1"/>
    <col min="10" max="10" width="7" style="13" customWidth="1"/>
    <col min="11" max="11" width="5" style="17" customWidth="1"/>
    <col min="12" max="12" width="6" style="17"/>
    <col min="13" max="13" width="6" style="13"/>
    <col min="14" max="14" width="13.85546875" style="13" customWidth="1"/>
    <col min="15" max="15" width="25" style="13" customWidth="1"/>
    <col min="16" max="17" width="11.140625" style="13" bestFit="1" customWidth="1"/>
    <col min="18" max="18" width="10" style="13" customWidth="1"/>
    <col min="19" max="24" width="6" style="13"/>
    <col min="25" max="25" width="12.28515625" style="13" bestFit="1" customWidth="1"/>
    <col min="26" max="16384" width="6" style="13"/>
  </cols>
  <sheetData>
    <row r="1" spans="1:42">
      <c r="F1" s="12"/>
      <c r="G1" s="12"/>
      <c r="H1" s="12"/>
      <c r="I1" s="12"/>
      <c r="J1" s="12"/>
      <c r="K1" s="14"/>
      <c r="L1" s="14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Y1" s="266" t="s">
        <v>126</v>
      </c>
      <c r="AC1" s="266"/>
      <c r="AG1" s="547" t="s">
        <v>238</v>
      </c>
      <c r="AP1" s="284" t="s">
        <v>169</v>
      </c>
    </row>
    <row r="2" spans="1:42">
      <c r="F2" s="12"/>
      <c r="G2" s="12"/>
      <c r="H2" s="12"/>
      <c r="I2" s="286" t="s">
        <v>114</v>
      </c>
      <c r="J2" s="12"/>
      <c r="K2" s="16"/>
      <c r="L2" s="14"/>
      <c r="M2" s="12"/>
      <c r="N2" s="12"/>
      <c r="O2" s="12"/>
      <c r="P2" s="12"/>
      <c r="Q2" s="556" t="s">
        <v>39</v>
      </c>
      <c r="R2" s="556"/>
      <c r="S2" s="12"/>
      <c r="T2" s="12"/>
      <c r="U2" s="12"/>
      <c r="V2" s="12"/>
      <c r="W2" s="12"/>
      <c r="Y2" t="s">
        <v>127</v>
      </c>
    </row>
    <row r="3" spans="1:42">
      <c r="A3" s="12">
        <v>1</v>
      </c>
      <c r="B3" s="15">
        <v>45648</v>
      </c>
      <c r="C3" s="15">
        <v>45654</v>
      </c>
      <c r="F3" s="12"/>
      <c r="G3" s="12"/>
      <c r="H3" s="12"/>
      <c r="I3" s="12" t="s">
        <v>118</v>
      </c>
      <c r="J3" s="12"/>
      <c r="K3" s="14">
        <v>1</v>
      </c>
      <c r="L3" s="14"/>
      <c r="M3" s="12"/>
      <c r="N3" s="427" t="s">
        <v>208</v>
      </c>
      <c r="O3" s="427" t="s">
        <v>209</v>
      </c>
      <c r="P3" s="428" t="s">
        <v>210</v>
      </c>
      <c r="Q3" s="428" t="s">
        <v>211</v>
      </c>
      <c r="R3" s="427" t="s">
        <v>40</v>
      </c>
      <c r="S3" s="427" t="s">
        <v>212</v>
      </c>
      <c r="T3" s="427" t="s">
        <v>213</v>
      </c>
      <c r="U3" s="427" t="s">
        <v>214</v>
      </c>
      <c r="V3" s="427"/>
      <c r="W3" s="12"/>
      <c r="Y3" t="s">
        <v>128</v>
      </c>
      <c r="Z3"/>
      <c r="AC3"/>
      <c r="AG3" s="547" t="s">
        <v>235</v>
      </c>
      <c r="AP3" t="s">
        <v>144</v>
      </c>
    </row>
    <row r="4" spans="1:42">
      <c r="A4" s="12">
        <v>2</v>
      </c>
      <c r="B4" s="15">
        <f>C3+1</f>
        <v>45655</v>
      </c>
      <c r="C4" s="15">
        <f t="shared" ref="C4:C55" si="0">B4+6</f>
        <v>45661</v>
      </c>
      <c r="F4" s="12"/>
      <c r="G4" s="12"/>
      <c r="H4" s="12"/>
      <c r="I4" s="12" t="s">
        <v>119</v>
      </c>
      <c r="J4" s="12"/>
      <c r="K4" s="14">
        <v>2</v>
      </c>
      <c r="L4" s="14"/>
      <c r="M4" s="12"/>
      <c r="N4" s="429">
        <v>45658</v>
      </c>
      <c r="O4" s="430" t="s">
        <v>215</v>
      </c>
      <c r="P4" s="431"/>
      <c r="Q4" s="432" t="s">
        <v>41</v>
      </c>
      <c r="R4" s="432" t="s">
        <v>41</v>
      </c>
      <c r="S4" s="433" t="s">
        <v>41</v>
      </c>
      <c r="T4" s="433" t="s">
        <v>216</v>
      </c>
      <c r="U4" s="433" t="s">
        <v>41</v>
      </c>
      <c r="V4" s="431">
        <v>1</v>
      </c>
      <c r="W4" s="12"/>
      <c r="Y4" t="s">
        <v>183</v>
      </c>
      <c r="Z4"/>
      <c r="AC4"/>
      <c r="AG4" s="547" t="s">
        <v>211</v>
      </c>
      <c r="AP4" t="s">
        <v>145</v>
      </c>
    </row>
    <row r="5" spans="1:42">
      <c r="A5" s="12">
        <v>3</v>
      </c>
      <c r="B5" s="15">
        <f t="shared" ref="B5:B55" si="1">C4+1</f>
        <v>45662</v>
      </c>
      <c r="C5" s="15">
        <f t="shared" si="0"/>
        <v>45668</v>
      </c>
      <c r="F5" s="12"/>
      <c r="G5" s="12"/>
      <c r="H5" s="12"/>
      <c r="I5" s="286" t="s">
        <v>192</v>
      </c>
      <c r="J5" s="12"/>
      <c r="K5" s="14">
        <v>3</v>
      </c>
      <c r="L5" s="14"/>
      <c r="M5" s="12"/>
      <c r="N5" s="429">
        <v>45659</v>
      </c>
      <c r="O5" s="430" t="s">
        <v>217</v>
      </c>
      <c r="P5" s="431"/>
      <c r="Q5" s="432" t="s">
        <v>41</v>
      </c>
      <c r="R5" s="432" t="s">
        <v>41</v>
      </c>
      <c r="S5" s="433" t="s">
        <v>41</v>
      </c>
      <c r="T5" s="431"/>
      <c r="U5" s="433" t="s">
        <v>41</v>
      </c>
      <c r="V5" s="431">
        <v>2</v>
      </c>
      <c r="W5" s="12"/>
      <c r="Y5" t="s">
        <v>129</v>
      </c>
      <c r="Z5"/>
      <c r="AC5"/>
      <c r="AG5" s="547" t="s">
        <v>236</v>
      </c>
      <c r="AP5" t="s">
        <v>146</v>
      </c>
    </row>
    <row r="6" spans="1:42">
      <c r="A6" s="12">
        <v>4</v>
      </c>
      <c r="B6" s="15">
        <f t="shared" si="1"/>
        <v>45669</v>
      </c>
      <c r="C6" s="15">
        <f t="shared" si="0"/>
        <v>45675</v>
      </c>
      <c r="F6" s="12"/>
      <c r="G6" s="12"/>
      <c r="H6" s="12"/>
      <c r="I6" s="12" t="s">
        <v>120</v>
      </c>
      <c r="J6" s="12"/>
      <c r="K6" s="14">
        <v>4</v>
      </c>
      <c r="L6" s="14"/>
      <c r="M6" s="12"/>
      <c r="N6" s="429">
        <v>45705</v>
      </c>
      <c r="O6" s="434" t="s">
        <v>218</v>
      </c>
      <c r="P6" s="431"/>
      <c r="Q6" s="435"/>
      <c r="R6" s="432" t="s">
        <v>41</v>
      </c>
      <c r="S6" s="433" t="s">
        <v>41</v>
      </c>
      <c r="T6" s="433" t="s">
        <v>216</v>
      </c>
      <c r="U6" s="431"/>
      <c r="V6" s="431">
        <v>3</v>
      </c>
      <c r="W6" s="12"/>
      <c r="Y6" t="s">
        <v>130</v>
      </c>
      <c r="Z6"/>
      <c r="AC6"/>
      <c r="AG6" s="547" t="s">
        <v>237</v>
      </c>
      <c r="AP6" t="s">
        <v>147</v>
      </c>
    </row>
    <row r="7" spans="1:42">
      <c r="A7" s="12">
        <v>5</v>
      </c>
      <c r="B7" s="15">
        <f t="shared" si="1"/>
        <v>45676</v>
      </c>
      <c r="C7" s="15">
        <f t="shared" si="0"/>
        <v>45682</v>
      </c>
      <c r="F7" s="12"/>
      <c r="G7" s="12"/>
      <c r="H7" s="12"/>
      <c r="I7" s="19" t="s">
        <v>193</v>
      </c>
      <c r="J7" s="19"/>
      <c r="K7" s="18"/>
      <c r="L7" s="14"/>
      <c r="M7" s="12"/>
      <c r="N7" s="436">
        <v>45765</v>
      </c>
      <c r="O7" s="430" t="s">
        <v>219</v>
      </c>
      <c r="P7" s="431"/>
      <c r="Q7" s="432" t="s">
        <v>41</v>
      </c>
      <c r="R7" s="432" t="s">
        <v>41</v>
      </c>
      <c r="S7" s="433" t="s">
        <v>41</v>
      </c>
      <c r="T7" s="433" t="s">
        <v>216</v>
      </c>
      <c r="U7" s="431"/>
      <c r="V7" s="437">
        <v>4</v>
      </c>
      <c r="W7" s="12"/>
      <c r="Y7" t="s">
        <v>131</v>
      </c>
      <c r="Z7"/>
      <c r="AC7"/>
      <c r="AP7" t="s">
        <v>148</v>
      </c>
    </row>
    <row r="8" spans="1:42">
      <c r="A8" s="12">
        <v>6</v>
      </c>
      <c r="B8" s="15">
        <f t="shared" si="1"/>
        <v>45683</v>
      </c>
      <c r="C8" s="15">
        <f t="shared" si="0"/>
        <v>45689</v>
      </c>
      <c r="F8" s="12"/>
      <c r="G8" s="12"/>
      <c r="H8" s="12"/>
      <c r="L8" s="18"/>
      <c r="M8" s="19"/>
      <c r="N8" s="436">
        <v>45802</v>
      </c>
      <c r="O8" s="430" t="s">
        <v>220</v>
      </c>
      <c r="P8" s="431"/>
      <c r="Q8" s="432" t="s">
        <v>41</v>
      </c>
      <c r="R8" s="431"/>
      <c r="S8" s="433" t="s">
        <v>41</v>
      </c>
      <c r="T8" s="433" t="s">
        <v>216</v>
      </c>
      <c r="U8" s="431"/>
      <c r="V8" s="431">
        <v>5</v>
      </c>
      <c r="W8" s="12"/>
      <c r="Y8" t="s">
        <v>132</v>
      </c>
      <c r="Z8"/>
      <c r="AC8"/>
      <c r="AP8" t="s">
        <v>149</v>
      </c>
    </row>
    <row r="9" spans="1:42">
      <c r="A9" s="12">
        <v>7</v>
      </c>
      <c r="B9" s="15">
        <f t="shared" si="1"/>
        <v>45690</v>
      </c>
      <c r="C9" s="15">
        <f t="shared" si="0"/>
        <v>45696</v>
      </c>
      <c r="F9" s="12"/>
      <c r="G9" s="12"/>
      <c r="H9" s="12"/>
      <c r="I9" s="19" t="s">
        <v>188</v>
      </c>
      <c r="K9" s="18"/>
      <c r="L9" s="18"/>
      <c r="M9" s="19"/>
      <c r="N9" s="436">
        <v>45832</v>
      </c>
      <c r="O9" s="430" t="s">
        <v>221</v>
      </c>
      <c r="P9" s="431"/>
      <c r="Q9" s="432" t="s">
        <v>41</v>
      </c>
      <c r="R9" s="431"/>
      <c r="S9" s="431"/>
      <c r="T9" s="431"/>
      <c r="U9" s="431"/>
      <c r="V9" s="431">
        <v>6</v>
      </c>
      <c r="W9" s="12"/>
      <c r="Y9" t="s">
        <v>133</v>
      </c>
      <c r="Z9"/>
      <c r="AC9"/>
      <c r="AP9" t="s">
        <v>150</v>
      </c>
    </row>
    <row r="10" spans="1:42">
      <c r="A10" s="12">
        <v>8</v>
      </c>
      <c r="B10" s="15">
        <f t="shared" si="1"/>
        <v>45697</v>
      </c>
      <c r="C10" s="15">
        <f t="shared" si="0"/>
        <v>45703</v>
      </c>
      <c r="F10" s="12"/>
      <c r="G10" s="12"/>
      <c r="H10" s="12"/>
      <c r="I10" s="19" t="s">
        <v>189</v>
      </c>
      <c r="J10" s="12"/>
      <c r="K10" s="18"/>
      <c r="L10" s="18"/>
      <c r="M10" s="19"/>
      <c r="N10" s="436">
        <v>45839</v>
      </c>
      <c r="O10" s="430" t="s">
        <v>222</v>
      </c>
      <c r="P10" s="431"/>
      <c r="Q10" s="432" t="s">
        <v>41</v>
      </c>
      <c r="R10" s="432" t="s">
        <v>41</v>
      </c>
      <c r="S10" s="433" t="s">
        <v>41</v>
      </c>
      <c r="T10" s="433" t="s">
        <v>216</v>
      </c>
      <c r="U10" s="431"/>
      <c r="V10" s="431">
        <v>7</v>
      </c>
      <c r="W10" s="12"/>
      <c r="Y10" t="s">
        <v>134</v>
      </c>
      <c r="Z10"/>
      <c r="AC10"/>
      <c r="AP10" t="s">
        <v>151</v>
      </c>
    </row>
    <row r="11" spans="1:42">
      <c r="A11" s="12">
        <v>9</v>
      </c>
      <c r="B11" s="15">
        <f t="shared" si="1"/>
        <v>45704</v>
      </c>
      <c r="C11" s="15">
        <f t="shared" si="0"/>
        <v>45710</v>
      </c>
      <c r="F11" s="12"/>
      <c r="G11" s="12"/>
      <c r="H11" s="12"/>
      <c r="I11" s="19" t="s">
        <v>190</v>
      </c>
      <c r="J11" s="12"/>
      <c r="K11" s="14"/>
      <c r="L11" s="14"/>
      <c r="M11" s="12"/>
      <c r="N11" s="436">
        <v>45842</v>
      </c>
      <c r="O11" s="430" t="s">
        <v>223</v>
      </c>
      <c r="P11" s="431"/>
      <c r="Q11" s="431"/>
      <c r="R11" s="431"/>
      <c r="S11" s="438"/>
      <c r="T11" s="438"/>
      <c r="U11" s="433" t="s">
        <v>41</v>
      </c>
      <c r="V11" s="437">
        <v>8</v>
      </c>
      <c r="W11" s="12"/>
      <c r="Y11" t="s">
        <v>180</v>
      </c>
      <c r="Z11"/>
      <c r="AC11"/>
      <c r="AP11" t="s">
        <v>152</v>
      </c>
    </row>
    <row r="12" spans="1:42">
      <c r="A12" s="12">
        <v>10</v>
      </c>
      <c r="B12" s="15">
        <f t="shared" si="1"/>
        <v>45711</v>
      </c>
      <c r="C12" s="15">
        <f t="shared" si="0"/>
        <v>45717</v>
      </c>
      <c r="F12" s="12"/>
      <c r="G12" s="12"/>
      <c r="H12" s="12"/>
      <c r="I12" s="19" t="s">
        <v>191</v>
      </c>
      <c r="J12" s="12"/>
      <c r="K12" s="14"/>
      <c r="L12" s="14"/>
      <c r="M12" s="12"/>
      <c r="N12" s="436">
        <v>45873</v>
      </c>
      <c r="O12" s="430" t="s">
        <v>224</v>
      </c>
      <c r="P12" s="431"/>
      <c r="Q12" s="431"/>
      <c r="R12" s="431"/>
      <c r="S12" s="431"/>
      <c r="T12" s="433" t="s">
        <v>41</v>
      </c>
      <c r="U12" s="431"/>
      <c r="V12" s="431">
        <v>9</v>
      </c>
      <c r="W12" s="12"/>
      <c r="Y12" t="s">
        <v>184</v>
      </c>
      <c r="Z12"/>
      <c r="AC12"/>
      <c r="AP12" t="s">
        <v>153</v>
      </c>
    </row>
    <row r="13" spans="1:42">
      <c r="A13" s="12">
        <v>11</v>
      </c>
      <c r="B13" s="15">
        <f t="shared" si="1"/>
        <v>45718</v>
      </c>
      <c r="C13" s="15">
        <f t="shared" si="0"/>
        <v>45724</v>
      </c>
      <c r="F13" s="12"/>
      <c r="G13" s="12"/>
      <c r="H13" s="12"/>
      <c r="J13" s="12"/>
      <c r="K13" s="14"/>
      <c r="L13" s="14"/>
      <c r="M13" s="12"/>
      <c r="N13" s="436">
        <v>45873</v>
      </c>
      <c r="O13" s="434" t="s">
        <v>225</v>
      </c>
      <c r="P13" s="431"/>
      <c r="Q13" s="435"/>
      <c r="R13" s="439" t="s">
        <v>41</v>
      </c>
      <c r="S13" s="435"/>
      <c r="T13" s="435"/>
      <c r="U13" s="435"/>
      <c r="V13" s="431">
        <v>10</v>
      </c>
      <c r="W13" s="12"/>
      <c r="Y13" t="s">
        <v>185</v>
      </c>
      <c r="Z13"/>
      <c r="AC13"/>
      <c r="AP13" t="s">
        <v>154</v>
      </c>
    </row>
    <row r="14" spans="1:42">
      <c r="A14" s="12">
        <v>12</v>
      </c>
      <c r="B14" s="15">
        <f t="shared" si="1"/>
        <v>45725</v>
      </c>
      <c r="C14" s="15">
        <f t="shared" si="0"/>
        <v>45731</v>
      </c>
      <c r="F14" s="12"/>
      <c r="G14" s="12"/>
      <c r="H14" s="12"/>
      <c r="J14" s="12"/>
      <c r="K14" s="14"/>
      <c r="L14" s="18"/>
      <c r="M14" s="19"/>
      <c r="N14" s="436">
        <v>45901</v>
      </c>
      <c r="O14" s="430" t="s">
        <v>226</v>
      </c>
      <c r="P14" s="431"/>
      <c r="Q14" s="432" t="s">
        <v>41</v>
      </c>
      <c r="R14" s="432" t="s">
        <v>41</v>
      </c>
      <c r="S14" s="433" t="s">
        <v>41</v>
      </c>
      <c r="T14" s="433" t="s">
        <v>41</v>
      </c>
      <c r="U14" s="433" t="s">
        <v>41</v>
      </c>
      <c r="V14" s="431">
        <v>11</v>
      </c>
      <c r="W14" s="12"/>
      <c r="Y14" t="s">
        <v>135</v>
      </c>
      <c r="Z14"/>
      <c r="AC14"/>
      <c r="AP14" t="s">
        <v>155</v>
      </c>
    </row>
    <row r="15" spans="1:42">
      <c r="A15" s="12">
        <v>13</v>
      </c>
      <c r="B15" s="15">
        <f t="shared" si="1"/>
        <v>45732</v>
      </c>
      <c r="C15" s="15">
        <f t="shared" si="0"/>
        <v>45738</v>
      </c>
      <c r="F15" s="12"/>
      <c r="G15" s="12"/>
      <c r="H15" s="12"/>
      <c r="J15" s="12"/>
      <c r="K15" s="14"/>
      <c r="L15" s="14"/>
      <c r="M15" s="12"/>
      <c r="N15" s="436">
        <v>45943</v>
      </c>
      <c r="O15" s="549" t="s">
        <v>227</v>
      </c>
      <c r="P15" s="431"/>
      <c r="Q15" s="432" t="s">
        <v>41</v>
      </c>
      <c r="R15" s="432" t="s">
        <v>41</v>
      </c>
      <c r="S15" s="433" t="s">
        <v>41</v>
      </c>
      <c r="T15" s="431"/>
      <c r="U15" s="431"/>
      <c r="V15" s="437">
        <v>12</v>
      </c>
      <c r="W15" s="12"/>
      <c r="Y15" t="s">
        <v>136</v>
      </c>
      <c r="Z15"/>
      <c r="AC15"/>
      <c r="AP15" t="s">
        <v>156</v>
      </c>
    </row>
    <row r="16" spans="1:42">
      <c r="A16" s="12">
        <v>14</v>
      </c>
      <c r="B16" s="15">
        <f t="shared" si="1"/>
        <v>45739</v>
      </c>
      <c r="C16" s="15">
        <f t="shared" si="0"/>
        <v>45745</v>
      </c>
      <c r="F16" s="12"/>
      <c r="G16" s="12"/>
      <c r="H16" s="12"/>
      <c r="J16" s="12"/>
      <c r="K16" s="14"/>
      <c r="L16" s="14"/>
      <c r="M16" s="12"/>
      <c r="N16" s="436">
        <v>45972</v>
      </c>
      <c r="O16" s="434" t="s">
        <v>228</v>
      </c>
      <c r="P16" s="431"/>
      <c r="Q16" s="431"/>
      <c r="R16" s="431"/>
      <c r="S16" s="431"/>
      <c r="T16" s="433" t="s">
        <v>41</v>
      </c>
      <c r="U16" s="431"/>
      <c r="V16" s="431">
        <v>13</v>
      </c>
      <c r="W16" s="12"/>
      <c r="Y16" t="s">
        <v>137</v>
      </c>
      <c r="Z16"/>
      <c r="AC16"/>
      <c r="AP16" t="s">
        <v>157</v>
      </c>
    </row>
    <row r="17" spans="1:42">
      <c r="A17" s="12">
        <v>15</v>
      </c>
      <c r="B17" s="15">
        <f t="shared" si="1"/>
        <v>45746</v>
      </c>
      <c r="C17" s="15">
        <f t="shared" si="0"/>
        <v>45752</v>
      </c>
      <c r="F17" s="12"/>
      <c r="G17" s="12"/>
      <c r="H17" s="12"/>
      <c r="J17" s="12"/>
      <c r="K17" s="14"/>
      <c r="L17" s="14"/>
      <c r="M17" s="12"/>
      <c r="N17" s="436">
        <v>45988</v>
      </c>
      <c r="O17" s="434" t="s">
        <v>229</v>
      </c>
      <c r="P17" s="431"/>
      <c r="Q17" s="431"/>
      <c r="R17" s="431"/>
      <c r="S17" s="431"/>
      <c r="T17" s="438"/>
      <c r="U17" s="433" t="s">
        <v>41</v>
      </c>
      <c r="V17" s="431">
        <v>14</v>
      </c>
      <c r="W17" s="12"/>
      <c r="Y17" t="s">
        <v>186</v>
      </c>
      <c r="Z17"/>
      <c r="AC17"/>
      <c r="AP17" t="s">
        <v>158</v>
      </c>
    </row>
    <row r="18" spans="1:42">
      <c r="A18" s="12">
        <v>16</v>
      </c>
      <c r="B18" s="15">
        <f t="shared" si="1"/>
        <v>45753</v>
      </c>
      <c r="C18" s="15">
        <f t="shared" si="0"/>
        <v>45759</v>
      </c>
      <c r="F18" s="12"/>
      <c r="G18" s="12"/>
      <c r="H18" s="12"/>
      <c r="J18" s="12"/>
      <c r="K18" s="14"/>
      <c r="L18" s="14"/>
      <c r="M18" s="12"/>
      <c r="N18" s="436">
        <v>45989</v>
      </c>
      <c r="O18" s="434" t="s">
        <v>230</v>
      </c>
      <c r="P18" s="431"/>
      <c r="Q18" s="431"/>
      <c r="R18" s="431"/>
      <c r="S18" s="431"/>
      <c r="T18" s="438"/>
      <c r="U18" s="433" t="s">
        <v>41</v>
      </c>
      <c r="V18" s="431">
        <v>15</v>
      </c>
      <c r="W18" s="12"/>
      <c r="Y18" t="s">
        <v>138</v>
      </c>
      <c r="Z18"/>
      <c r="AC18"/>
      <c r="AP18" t="s">
        <v>159</v>
      </c>
    </row>
    <row r="19" spans="1:42">
      <c r="A19" s="12">
        <v>17</v>
      </c>
      <c r="B19" s="15">
        <f t="shared" si="1"/>
        <v>45760</v>
      </c>
      <c r="C19" s="15">
        <f t="shared" si="0"/>
        <v>45766</v>
      </c>
      <c r="F19" s="12"/>
      <c r="G19" s="12"/>
      <c r="H19" s="12"/>
      <c r="J19" s="12"/>
      <c r="K19" s="14"/>
      <c r="L19" s="14"/>
      <c r="M19" s="12"/>
      <c r="N19" s="436">
        <v>46016</v>
      </c>
      <c r="O19" s="430" t="s">
        <v>231</v>
      </c>
      <c r="P19" s="431"/>
      <c r="Q19" s="432" t="s">
        <v>41</v>
      </c>
      <c r="R19" s="432" t="s">
        <v>41</v>
      </c>
      <c r="S19" s="433" t="s">
        <v>41</v>
      </c>
      <c r="T19" s="433" t="s">
        <v>41</v>
      </c>
      <c r="U19" s="433" t="s">
        <v>41</v>
      </c>
      <c r="V19" s="437">
        <v>16</v>
      </c>
      <c r="W19" s="12"/>
      <c r="Y19" t="s">
        <v>139</v>
      </c>
      <c r="Z19"/>
      <c r="AC19"/>
      <c r="AP19" t="s">
        <v>160</v>
      </c>
    </row>
    <row r="20" spans="1:42">
      <c r="A20" s="12">
        <v>18</v>
      </c>
      <c r="B20" s="15">
        <f t="shared" si="1"/>
        <v>45767</v>
      </c>
      <c r="C20" s="15">
        <f t="shared" si="0"/>
        <v>45773</v>
      </c>
      <c r="F20" s="12"/>
      <c r="G20" s="12"/>
      <c r="H20" s="12"/>
      <c r="J20" s="12"/>
      <c r="K20" s="14"/>
      <c r="L20" s="14"/>
      <c r="M20" s="12"/>
      <c r="N20" s="436">
        <v>46017</v>
      </c>
      <c r="O20" s="430" t="s">
        <v>232</v>
      </c>
      <c r="P20" s="431"/>
      <c r="Q20" s="432" t="s">
        <v>41</v>
      </c>
      <c r="R20" s="432" t="s">
        <v>41</v>
      </c>
      <c r="S20" s="433" t="s">
        <v>41</v>
      </c>
      <c r="T20" s="433" t="s">
        <v>41</v>
      </c>
      <c r="U20" s="433" t="s">
        <v>41</v>
      </c>
      <c r="V20" s="431">
        <v>17</v>
      </c>
      <c r="W20" s="12"/>
      <c r="Y20" t="s">
        <v>140</v>
      </c>
      <c r="Z20"/>
      <c r="AC20"/>
      <c r="AP20" t="s">
        <v>161</v>
      </c>
    </row>
    <row r="21" spans="1:42">
      <c r="A21" s="12">
        <v>19</v>
      </c>
      <c r="B21" s="15">
        <f t="shared" si="1"/>
        <v>45774</v>
      </c>
      <c r="C21" s="15">
        <f t="shared" si="0"/>
        <v>45780</v>
      </c>
      <c r="F21" s="12"/>
      <c r="G21" s="12"/>
      <c r="H21" s="12"/>
      <c r="I21" s="19"/>
      <c r="J21" s="19"/>
      <c r="K21" s="18"/>
      <c r="L21" s="18"/>
      <c r="M21" s="19"/>
      <c r="N21" s="440"/>
      <c r="O21" s="440"/>
      <c r="P21" s="440"/>
      <c r="Q21" s="431"/>
      <c r="R21" s="431"/>
      <c r="S21" s="431"/>
      <c r="T21" s="431"/>
      <c r="U21" s="431"/>
      <c r="V21" s="441"/>
      <c r="W21" s="12"/>
      <c r="Y21" t="s">
        <v>141</v>
      </c>
      <c r="Z21"/>
      <c r="AC21"/>
      <c r="AP21" t="s">
        <v>162</v>
      </c>
    </row>
    <row r="22" spans="1:42">
      <c r="A22" s="12">
        <v>20</v>
      </c>
      <c r="B22" s="15">
        <f t="shared" si="1"/>
        <v>45781</v>
      </c>
      <c r="C22" s="15">
        <f t="shared" si="0"/>
        <v>45787</v>
      </c>
      <c r="F22" s="12"/>
      <c r="G22" s="12"/>
      <c r="H22" s="12"/>
      <c r="I22" s="19"/>
      <c r="J22" s="19"/>
      <c r="K22" s="18"/>
      <c r="L22" s="18"/>
      <c r="M22" s="19"/>
      <c r="N22" s="440"/>
      <c r="O22" s="442" t="s">
        <v>233</v>
      </c>
      <c r="P22" s="440"/>
      <c r="Q22" s="443">
        <v>10</v>
      </c>
      <c r="R22" s="443">
        <v>10</v>
      </c>
      <c r="S22" s="443">
        <v>10</v>
      </c>
      <c r="T22" s="443">
        <v>10</v>
      </c>
      <c r="U22" s="443">
        <v>9</v>
      </c>
      <c r="V22" s="441"/>
      <c r="W22" s="12"/>
      <c r="Y22" s="548" t="s">
        <v>142</v>
      </c>
      <c r="Z22"/>
      <c r="AC22"/>
      <c r="AP22" t="s">
        <v>163</v>
      </c>
    </row>
    <row r="23" spans="1:42">
      <c r="A23" s="12">
        <v>21</v>
      </c>
      <c r="B23" s="15">
        <f t="shared" si="1"/>
        <v>45788</v>
      </c>
      <c r="C23" s="15">
        <f t="shared" si="0"/>
        <v>45794</v>
      </c>
      <c r="F23" s="12"/>
      <c r="G23" s="12"/>
      <c r="H23" s="12"/>
      <c r="I23" s="19"/>
      <c r="J23" s="19"/>
      <c r="K23" s="18"/>
      <c r="L23" s="18"/>
      <c r="M23" s="19"/>
      <c r="N23" s="19"/>
      <c r="O23" s="19"/>
      <c r="P23" s="19"/>
      <c r="Q23" s="12"/>
      <c r="R23" s="12"/>
      <c r="S23" s="12"/>
      <c r="T23" s="12"/>
      <c r="U23" s="12"/>
      <c r="V23" s="12"/>
      <c r="W23" s="12"/>
      <c r="Y23" s="13" t="s">
        <v>143</v>
      </c>
      <c r="AC23"/>
      <c r="AP23" t="s">
        <v>164</v>
      </c>
    </row>
    <row r="24" spans="1:42">
      <c r="A24" s="12">
        <v>22</v>
      </c>
      <c r="B24" s="15">
        <f t="shared" si="1"/>
        <v>45795</v>
      </c>
      <c r="C24" s="15">
        <f t="shared" si="0"/>
        <v>45801</v>
      </c>
      <c r="F24" s="12"/>
      <c r="G24" s="12"/>
      <c r="H24" s="12"/>
      <c r="I24" s="19"/>
      <c r="J24" s="19"/>
      <c r="K24" s="18"/>
      <c r="L24" s="18"/>
      <c r="M24" s="19"/>
      <c r="N24" s="19"/>
      <c r="O24" s="19"/>
      <c r="P24" s="19"/>
      <c r="Q24" s="12"/>
      <c r="R24" s="12"/>
      <c r="S24" s="12"/>
      <c r="T24" s="12"/>
      <c r="U24" s="12"/>
      <c r="V24" s="12"/>
      <c r="W24" s="12"/>
      <c r="Y24" s="13" t="s">
        <v>181</v>
      </c>
      <c r="AC24"/>
      <c r="AP24" t="s">
        <v>165</v>
      </c>
    </row>
    <row r="25" spans="1:42">
      <c r="A25" s="12">
        <v>23</v>
      </c>
      <c r="B25" s="15">
        <f t="shared" si="1"/>
        <v>45802</v>
      </c>
      <c r="C25" s="15">
        <f t="shared" si="0"/>
        <v>45808</v>
      </c>
      <c r="F25" s="12"/>
      <c r="G25" s="12"/>
      <c r="H25" s="12"/>
      <c r="I25" s="19"/>
      <c r="J25" s="19"/>
      <c r="K25" s="18"/>
      <c r="L25" s="18"/>
      <c r="M25" s="19"/>
      <c r="N25" s="19"/>
      <c r="O25" s="19"/>
      <c r="P25" s="19"/>
      <c r="Q25" s="12"/>
      <c r="R25" s="12"/>
      <c r="S25" s="12"/>
      <c r="T25" s="12"/>
      <c r="U25" s="12"/>
      <c r="V25" s="12"/>
      <c r="W25" s="12"/>
      <c r="AC25"/>
      <c r="AP25" t="s">
        <v>166</v>
      </c>
    </row>
    <row r="26" spans="1:42">
      <c r="A26" s="12">
        <v>24</v>
      </c>
      <c r="B26" s="15">
        <f t="shared" si="1"/>
        <v>45809</v>
      </c>
      <c r="C26" s="15">
        <f t="shared" si="0"/>
        <v>45815</v>
      </c>
      <c r="G26" s="12"/>
      <c r="H26" s="12"/>
      <c r="I26" s="19"/>
      <c r="J26" s="19"/>
      <c r="K26" s="18"/>
      <c r="L26" s="18"/>
      <c r="M26" s="19"/>
      <c r="N26" s="19"/>
      <c r="O26" s="19"/>
      <c r="P26" s="19"/>
      <c r="Q26" s="12"/>
      <c r="R26" s="12"/>
      <c r="S26" s="12"/>
      <c r="T26" s="12"/>
      <c r="U26" s="12"/>
      <c r="V26" s="12"/>
      <c r="W26" s="12"/>
      <c r="AC26"/>
      <c r="AP26" t="s">
        <v>167</v>
      </c>
    </row>
    <row r="27" spans="1:42">
      <c r="A27" s="12">
        <v>25</v>
      </c>
      <c r="B27" s="15">
        <f t="shared" si="1"/>
        <v>45816</v>
      </c>
      <c r="C27" s="15">
        <f t="shared" si="0"/>
        <v>45822</v>
      </c>
      <c r="G27" s="12"/>
      <c r="H27" s="12"/>
      <c r="I27" s="12"/>
      <c r="J27" s="12"/>
      <c r="K27" s="14"/>
      <c r="L27" s="14"/>
      <c r="M27" s="12"/>
      <c r="O27" s="12"/>
      <c r="P27" s="12"/>
      <c r="Q27" s="12"/>
      <c r="R27" s="12"/>
      <c r="S27" s="12"/>
      <c r="T27" s="12"/>
      <c r="U27" s="12"/>
      <c r="V27" s="12"/>
      <c r="W27" s="12"/>
      <c r="AC27"/>
      <c r="AP27" t="s">
        <v>168</v>
      </c>
    </row>
    <row r="28" spans="1:42">
      <c r="A28" s="12">
        <v>26</v>
      </c>
      <c r="B28" s="15">
        <f t="shared" si="1"/>
        <v>45823</v>
      </c>
      <c r="C28" s="15">
        <f t="shared" si="0"/>
        <v>45829</v>
      </c>
      <c r="G28" s="12"/>
      <c r="H28" s="12"/>
      <c r="I28" s="12"/>
      <c r="J28" s="12"/>
      <c r="K28" s="14"/>
      <c r="L28" s="14"/>
      <c r="M28" s="12"/>
      <c r="O28" s="12"/>
      <c r="P28" s="12"/>
      <c r="Q28" s="12"/>
      <c r="R28" s="12"/>
      <c r="S28" s="12"/>
      <c r="T28" s="12"/>
      <c r="U28" s="12"/>
      <c r="V28" s="12"/>
      <c r="W28" s="12"/>
      <c r="AC28"/>
    </row>
    <row r="29" spans="1:42">
      <c r="A29" s="12">
        <v>27</v>
      </c>
      <c r="B29" s="15">
        <f t="shared" si="1"/>
        <v>45830</v>
      </c>
      <c r="C29" s="15">
        <f t="shared" si="0"/>
        <v>45836</v>
      </c>
      <c r="G29" s="12"/>
      <c r="H29" s="12"/>
      <c r="I29" s="12"/>
      <c r="J29" s="12"/>
      <c r="K29" s="14"/>
      <c r="L29" s="14"/>
      <c r="M29" s="12"/>
      <c r="O29" s="12"/>
      <c r="P29" s="12"/>
      <c r="Q29" s="12"/>
      <c r="R29" s="12"/>
      <c r="S29" s="12"/>
      <c r="T29" s="12"/>
      <c r="U29" s="12"/>
      <c r="V29" s="12"/>
      <c r="W29" s="12"/>
      <c r="AC29"/>
    </row>
    <row r="30" spans="1:42">
      <c r="A30" s="12">
        <v>28</v>
      </c>
      <c r="B30" s="15">
        <f t="shared" si="1"/>
        <v>45837</v>
      </c>
      <c r="C30" s="15">
        <f t="shared" si="0"/>
        <v>45843</v>
      </c>
      <c r="G30" s="12"/>
      <c r="H30" s="12"/>
      <c r="I30" t="s">
        <v>127</v>
      </c>
      <c r="J30" s="12"/>
      <c r="K30" s="14"/>
      <c r="L30" s="14"/>
      <c r="M30" s="12"/>
      <c r="O30" s="12"/>
      <c r="P30" s="12"/>
      <c r="Q30" s="12"/>
      <c r="R30" s="12"/>
      <c r="S30" s="12"/>
      <c r="T30" s="12"/>
      <c r="U30" s="12"/>
      <c r="V30" s="12"/>
      <c r="W30" s="12"/>
      <c r="AC30"/>
    </row>
    <row r="31" spans="1:42">
      <c r="A31" s="12">
        <v>29</v>
      </c>
      <c r="B31" s="15">
        <f t="shared" si="1"/>
        <v>45844</v>
      </c>
      <c r="C31" s="15">
        <f t="shared" si="0"/>
        <v>45850</v>
      </c>
      <c r="G31" s="12"/>
      <c r="H31" s="12"/>
      <c r="I31" t="s">
        <v>128</v>
      </c>
      <c r="J31" s="12"/>
      <c r="K31" s="14"/>
      <c r="L31" s="14"/>
      <c r="M31" s="12"/>
      <c r="O31" s="12"/>
      <c r="P31" s="12"/>
      <c r="Q31" s="12"/>
      <c r="R31" s="12"/>
      <c r="S31" s="12"/>
      <c r="T31" s="12"/>
      <c r="U31" s="12"/>
      <c r="V31" s="12"/>
      <c r="W31" s="12"/>
      <c r="AC31"/>
    </row>
    <row r="32" spans="1:42">
      <c r="A32" s="12">
        <v>30</v>
      </c>
      <c r="B32" s="15">
        <f t="shared" si="1"/>
        <v>45851</v>
      </c>
      <c r="C32" s="15">
        <f t="shared" si="0"/>
        <v>45857</v>
      </c>
      <c r="G32" s="12"/>
      <c r="H32" s="12"/>
      <c r="I32" t="s">
        <v>183</v>
      </c>
      <c r="J32" s="12"/>
      <c r="K32" s="14"/>
      <c r="L32" s="14"/>
      <c r="M32" s="12"/>
      <c r="O32" s="12"/>
      <c r="P32" s="12"/>
      <c r="Q32" s="12"/>
      <c r="R32" s="12"/>
      <c r="S32" s="12"/>
      <c r="T32" s="12"/>
      <c r="U32" s="12"/>
      <c r="V32" s="12"/>
      <c r="W32" s="12"/>
      <c r="AC32"/>
    </row>
    <row r="33" spans="1:29">
      <c r="A33" s="12">
        <v>31</v>
      </c>
      <c r="B33" s="15">
        <f t="shared" si="1"/>
        <v>45858</v>
      </c>
      <c r="C33" s="15">
        <f t="shared" si="0"/>
        <v>45864</v>
      </c>
      <c r="H33" s="12"/>
      <c r="I33" t="s">
        <v>129</v>
      </c>
      <c r="J33" s="12"/>
      <c r="K33" s="14"/>
      <c r="L33" s="14"/>
      <c r="M33" s="12"/>
      <c r="O33" s="12"/>
      <c r="P33" s="12"/>
      <c r="Q33" s="12"/>
      <c r="AC33"/>
    </row>
    <row r="34" spans="1:29">
      <c r="A34" s="12">
        <v>32</v>
      </c>
      <c r="B34" s="15">
        <f t="shared" si="1"/>
        <v>45865</v>
      </c>
      <c r="C34" s="15">
        <f t="shared" si="0"/>
        <v>45871</v>
      </c>
      <c r="H34" s="12"/>
      <c r="I34" t="s">
        <v>130</v>
      </c>
      <c r="J34" s="12"/>
      <c r="K34" s="14"/>
      <c r="L34" s="14"/>
      <c r="M34" s="12"/>
      <c r="O34" s="12"/>
      <c r="P34" s="12"/>
      <c r="Q34" s="12"/>
      <c r="AC34"/>
    </row>
    <row r="35" spans="1:29">
      <c r="A35" s="12">
        <v>33</v>
      </c>
      <c r="B35" s="15">
        <f t="shared" si="1"/>
        <v>45872</v>
      </c>
      <c r="C35" s="15">
        <f t="shared" si="0"/>
        <v>45878</v>
      </c>
      <c r="H35" s="12"/>
      <c r="I35" t="s">
        <v>131</v>
      </c>
      <c r="J35" s="12"/>
      <c r="K35" s="14"/>
      <c r="L35" s="14"/>
      <c r="M35" s="12"/>
      <c r="O35" s="12"/>
      <c r="P35" s="12"/>
      <c r="Q35" s="12"/>
      <c r="AC35"/>
    </row>
    <row r="36" spans="1:29">
      <c r="A36" s="12">
        <v>34</v>
      </c>
      <c r="B36" s="15">
        <f t="shared" si="1"/>
        <v>45879</v>
      </c>
      <c r="C36" s="15">
        <f t="shared" si="0"/>
        <v>45885</v>
      </c>
      <c r="H36" s="12"/>
      <c r="I36" t="s">
        <v>132</v>
      </c>
      <c r="J36" s="12"/>
      <c r="K36" s="14"/>
      <c r="L36" s="14"/>
      <c r="M36" s="12"/>
      <c r="O36" s="12"/>
      <c r="P36" s="12"/>
      <c r="Q36" s="12"/>
      <c r="AC36"/>
    </row>
    <row r="37" spans="1:29">
      <c r="A37" s="12">
        <v>35</v>
      </c>
      <c r="B37" s="15">
        <f t="shared" si="1"/>
        <v>45886</v>
      </c>
      <c r="C37" s="15">
        <f t="shared" si="0"/>
        <v>45892</v>
      </c>
      <c r="H37" s="12"/>
      <c r="I37" t="s">
        <v>133</v>
      </c>
      <c r="J37" s="12"/>
      <c r="K37" s="14"/>
      <c r="L37" s="14"/>
      <c r="M37" s="12"/>
      <c r="O37" s="12"/>
      <c r="P37" s="12"/>
      <c r="Q37" s="12"/>
      <c r="AC37"/>
    </row>
    <row r="38" spans="1:29">
      <c r="A38" s="12">
        <v>36</v>
      </c>
      <c r="B38" s="15">
        <f t="shared" si="1"/>
        <v>45893</v>
      </c>
      <c r="C38" s="15">
        <f t="shared" si="0"/>
        <v>45899</v>
      </c>
      <c r="H38" s="12"/>
      <c r="I38" t="s">
        <v>134</v>
      </c>
      <c r="J38" s="12"/>
      <c r="K38" s="14"/>
      <c r="L38" s="14"/>
      <c r="M38" s="12"/>
      <c r="O38" s="12"/>
      <c r="P38" s="12"/>
      <c r="Q38" s="12"/>
      <c r="AC38"/>
    </row>
    <row r="39" spans="1:29">
      <c r="A39" s="12">
        <v>37</v>
      </c>
      <c r="B39" s="15">
        <f t="shared" si="1"/>
        <v>45900</v>
      </c>
      <c r="C39" s="15">
        <f t="shared" si="0"/>
        <v>45906</v>
      </c>
      <c r="H39" s="12"/>
      <c r="I39" t="s">
        <v>180</v>
      </c>
      <c r="J39" s="12"/>
      <c r="K39" s="14"/>
      <c r="L39" s="14"/>
      <c r="M39" s="12"/>
      <c r="O39" s="12"/>
      <c r="P39" s="12"/>
      <c r="Q39" s="12"/>
      <c r="AC39"/>
    </row>
    <row r="40" spans="1:29">
      <c r="A40" s="12">
        <v>38</v>
      </c>
      <c r="B40" s="15">
        <f t="shared" si="1"/>
        <v>45907</v>
      </c>
      <c r="C40" s="15">
        <f t="shared" si="0"/>
        <v>45913</v>
      </c>
      <c r="I40" t="s">
        <v>184</v>
      </c>
      <c r="AC40"/>
    </row>
    <row r="41" spans="1:29">
      <c r="A41" s="12">
        <v>39</v>
      </c>
      <c r="B41" s="15">
        <f t="shared" si="1"/>
        <v>45914</v>
      </c>
      <c r="C41" s="15">
        <f t="shared" si="0"/>
        <v>45920</v>
      </c>
      <c r="I41" t="s">
        <v>185</v>
      </c>
      <c r="AC41"/>
    </row>
    <row r="42" spans="1:29">
      <c r="A42" s="12">
        <v>40</v>
      </c>
      <c r="B42" s="15">
        <f t="shared" si="1"/>
        <v>45921</v>
      </c>
      <c r="C42" s="15">
        <f t="shared" si="0"/>
        <v>45927</v>
      </c>
      <c r="I42" t="s">
        <v>135</v>
      </c>
      <c r="AC42"/>
    </row>
    <row r="43" spans="1:29">
      <c r="A43" s="12">
        <v>41</v>
      </c>
      <c r="B43" s="15">
        <f t="shared" si="1"/>
        <v>45928</v>
      </c>
      <c r="C43" s="15">
        <f t="shared" si="0"/>
        <v>45934</v>
      </c>
      <c r="I43" t="s">
        <v>136</v>
      </c>
      <c r="AC43"/>
    </row>
    <row r="44" spans="1:29">
      <c r="A44" s="12">
        <v>42</v>
      </c>
      <c r="B44" s="15">
        <f t="shared" si="1"/>
        <v>45935</v>
      </c>
      <c r="C44" s="15">
        <f t="shared" si="0"/>
        <v>45941</v>
      </c>
      <c r="I44" t="s">
        <v>137</v>
      </c>
      <c r="AC44"/>
    </row>
    <row r="45" spans="1:29">
      <c r="A45" s="12">
        <v>43</v>
      </c>
      <c r="B45" s="15">
        <f t="shared" si="1"/>
        <v>45942</v>
      </c>
      <c r="C45" s="15">
        <f t="shared" si="0"/>
        <v>45948</v>
      </c>
      <c r="I45" t="s">
        <v>186</v>
      </c>
      <c r="AC45"/>
    </row>
    <row r="46" spans="1:29">
      <c r="A46" s="12">
        <v>44</v>
      </c>
      <c r="B46" s="15">
        <f t="shared" si="1"/>
        <v>45949</v>
      </c>
      <c r="C46" s="15">
        <f t="shared" si="0"/>
        <v>45955</v>
      </c>
      <c r="I46" t="s">
        <v>138</v>
      </c>
      <c r="AC46"/>
    </row>
    <row r="47" spans="1:29">
      <c r="A47" s="12">
        <v>45</v>
      </c>
      <c r="B47" s="15">
        <f t="shared" si="1"/>
        <v>45956</v>
      </c>
      <c r="C47" s="15">
        <f t="shared" si="0"/>
        <v>45962</v>
      </c>
      <c r="I47" t="s">
        <v>139</v>
      </c>
      <c r="AC47"/>
    </row>
    <row r="48" spans="1:29">
      <c r="A48" s="12">
        <v>46</v>
      </c>
      <c r="B48" s="15">
        <f t="shared" si="1"/>
        <v>45963</v>
      </c>
      <c r="C48" s="15">
        <f t="shared" si="0"/>
        <v>45969</v>
      </c>
      <c r="I48" t="s">
        <v>140</v>
      </c>
      <c r="AC48"/>
    </row>
    <row r="49" spans="1:29">
      <c r="A49" s="12">
        <v>47</v>
      </c>
      <c r="B49" s="15">
        <f t="shared" si="1"/>
        <v>45970</v>
      </c>
      <c r="C49" s="15">
        <f t="shared" si="0"/>
        <v>45976</v>
      </c>
      <c r="I49" t="s">
        <v>141</v>
      </c>
      <c r="AC49"/>
    </row>
    <row r="50" spans="1:29">
      <c r="A50" s="12">
        <v>48</v>
      </c>
      <c r="B50" s="15">
        <f t="shared" si="1"/>
        <v>45977</v>
      </c>
      <c r="C50" s="15">
        <f t="shared" si="0"/>
        <v>45983</v>
      </c>
      <c r="I50" s="284" t="s">
        <v>142</v>
      </c>
      <c r="AC50"/>
    </row>
    <row r="51" spans="1:29">
      <c r="A51" s="12">
        <v>49</v>
      </c>
      <c r="B51" s="15">
        <f t="shared" si="1"/>
        <v>45984</v>
      </c>
      <c r="C51" s="15">
        <f t="shared" si="0"/>
        <v>45990</v>
      </c>
      <c r="I51" s="13" t="s">
        <v>143</v>
      </c>
      <c r="AC51"/>
    </row>
    <row r="52" spans="1:29">
      <c r="A52" s="12">
        <v>50</v>
      </c>
      <c r="B52" s="15">
        <f t="shared" si="1"/>
        <v>45991</v>
      </c>
      <c r="C52" s="15">
        <f t="shared" si="0"/>
        <v>45997</v>
      </c>
      <c r="I52" s="13" t="s">
        <v>181</v>
      </c>
      <c r="AC52"/>
    </row>
    <row r="53" spans="1:29">
      <c r="A53" s="12">
        <v>51</v>
      </c>
      <c r="B53" s="15">
        <f t="shared" si="1"/>
        <v>45998</v>
      </c>
      <c r="C53" s="15">
        <f t="shared" si="0"/>
        <v>46004</v>
      </c>
      <c r="AC53"/>
    </row>
    <row r="54" spans="1:29">
      <c r="A54" s="12">
        <v>52</v>
      </c>
      <c r="B54" s="15">
        <f t="shared" si="1"/>
        <v>46005</v>
      </c>
      <c r="C54" s="15">
        <f t="shared" si="0"/>
        <v>46011</v>
      </c>
      <c r="AC54"/>
    </row>
    <row r="55" spans="1:29">
      <c r="A55" s="12">
        <v>53</v>
      </c>
      <c r="B55" s="15">
        <f t="shared" si="1"/>
        <v>46012</v>
      </c>
      <c r="C55" s="15">
        <f t="shared" si="0"/>
        <v>46018</v>
      </c>
      <c r="AC55"/>
    </row>
    <row r="56" spans="1:29">
      <c r="B56" s="15"/>
      <c r="C56" s="15"/>
      <c r="AC56"/>
    </row>
    <row r="57" spans="1:29">
      <c r="AC57"/>
    </row>
    <row r="58" spans="1:29">
      <c r="AC58"/>
    </row>
    <row r="59" spans="1:29">
      <c r="AC59"/>
    </row>
  </sheetData>
  <sheetProtection selectLockedCells="1"/>
  <mergeCells count="1">
    <mergeCell ref="Q2:R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03055-6337-4A8B-9D98-66762F0F85B1}">
  <sheetPr>
    <tabColor theme="0" tint="-0.499984740745262"/>
    <pageSetUpPr fitToPage="1"/>
  </sheetPr>
  <dimension ref="A1:Y82"/>
  <sheetViews>
    <sheetView showZeros="0" workbookViewId="0">
      <selection activeCell="N28" sqref="N28:N29"/>
    </sheetView>
  </sheetViews>
  <sheetFormatPr baseColWidth="10" defaultColWidth="12.5703125" defaultRowHeight="12.75"/>
  <cols>
    <col min="1" max="1" width="2.7109375" style="113" customWidth="1"/>
    <col min="2" max="2" width="15.28515625" style="210" customWidth="1"/>
    <col min="3" max="3" width="6.28515625" style="113" customWidth="1"/>
    <col min="4" max="4" width="13" style="113" customWidth="1"/>
    <col min="5" max="5" width="10.28515625" style="113" customWidth="1"/>
    <col min="6" max="6" width="16.7109375" style="113" customWidth="1"/>
    <col min="7" max="7" width="25.42578125" style="113" customWidth="1"/>
    <col min="8" max="8" width="21.140625" style="113" customWidth="1"/>
    <col min="9" max="9" width="1.140625" style="113" customWidth="1"/>
    <col min="10" max="10" width="16" style="113" customWidth="1"/>
    <col min="11" max="11" width="4.42578125" style="113" customWidth="1"/>
    <col min="12" max="12" width="18.5703125" style="113" customWidth="1"/>
    <col min="13" max="13" width="15.28515625" style="113" customWidth="1"/>
    <col min="14" max="14" width="13.7109375" style="113" customWidth="1"/>
    <col min="15" max="15" width="14.28515625" style="113" customWidth="1"/>
    <col min="16" max="16" width="4.140625" style="98" customWidth="1"/>
    <col min="17" max="17" width="15.28515625" style="113" customWidth="1"/>
    <col min="18" max="18" width="17.140625" style="113" customWidth="1"/>
    <col min="19" max="19" width="12.5703125" style="113"/>
    <col min="20" max="20" width="8.42578125" style="113" customWidth="1"/>
    <col min="21" max="259" width="12.5703125" style="113"/>
    <col min="260" max="260" width="15.28515625" style="113" customWidth="1"/>
    <col min="261" max="261" width="22.85546875" style="113" customWidth="1"/>
    <col min="262" max="262" width="16.7109375" style="113" customWidth="1"/>
    <col min="263" max="263" width="25.42578125" style="113" customWidth="1"/>
    <col min="264" max="264" width="20.42578125" style="113" customWidth="1"/>
    <col min="265" max="265" width="1.140625" style="113" customWidth="1"/>
    <col min="266" max="266" width="16" style="113" customWidth="1"/>
    <col min="267" max="267" width="4.42578125" style="113" customWidth="1"/>
    <col min="268" max="269" width="21.7109375" style="113" customWidth="1"/>
    <col min="270" max="270" width="13.7109375" style="113" customWidth="1"/>
    <col min="271" max="271" width="14.28515625" style="113" customWidth="1"/>
    <col min="272" max="272" width="10.42578125" style="113" customWidth="1"/>
    <col min="273" max="273" width="5.7109375" style="113" customWidth="1"/>
    <col min="274" max="274" width="17.140625" style="113" customWidth="1"/>
    <col min="275" max="275" width="12.5703125" style="113"/>
    <col min="276" max="276" width="8.42578125" style="113" customWidth="1"/>
    <col min="277" max="515" width="12.5703125" style="113"/>
    <col min="516" max="516" width="15.28515625" style="113" customWidth="1"/>
    <col min="517" max="517" width="22.85546875" style="113" customWidth="1"/>
    <col min="518" max="518" width="16.7109375" style="113" customWidth="1"/>
    <col min="519" max="519" width="25.42578125" style="113" customWidth="1"/>
    <col min="520" max="520" width="20.42578125" style="113" customWidth="1"/>
    <col min="521" max="521" width="1.140625" style="113" customWidth="1"/>
    <col min="522" max="522" width="16" style="113" customWidth="1"/>
    <col min="523" max="523" width="4.42578125" style="113" customWidth="1"/>
    <col min="524" max="525" width="21.7109375" style="113" customWidth="1"/>
    <col min="526" max="526" width="13.7109375" style="113" customWidth="1"/>
    <col min="527" max="527" width="14.28515625" style="113" customWidth="1"/>
    <col min="528" max="528" width="10.42578125" style="113" customWidth="1"/>
    <col min="529" max="529" width="5.7109375" style="113" customWidth="1"/>
    <col min="530" max="530" width="17.140625" style="113" customWidth="1"/>
    <col min="531" max="531" width="12.5703125" style="113"/>
    <col min="532" max="532" width="8.42578125" style="113" customWidth="1"/>
    <col min="533" max="771" width="12.5703125" style="113"/>
    <col min="772" max="772" width="15.28515625" style="113" customWidth="1"/>
    <col min="773" max="773" width="22.85546875" style="113" customWidth="1"/>
    <col min="774" max="774" width="16.7109375" style="113" customWidth="1"/>
    <col min="775" max="775" width="25.42578125" style="113" customWidth="1"/>
    <col min="776" max="776" width="20.42578125" style="113" customWidth="1"/>
    <col min="777" max="777" width="1.140625" style="113" customWidth="1"/>
    <col min="778" max="778" width="16" style="113" customWidth="1"/>
    <col min="779" max="779" width="4.42578125" style="113" customWidth="1"/>
    <col min="780" max="781" width="21.7109375" style="113" customWidth="1"/>
    <col min="782" max="782" width="13.7109375" style="113" customWidth="1"/>
    <col min="783" max="783" width="14.28515625" style="113" customWidth="1"/>
    <col min="784" max="784" width="10.42578125" style="113" customWidth="1"/>
    <col min="785" max="785" width="5.7109375" style="113" customWidth="1"/>
    <col min="786" max="786" width="17.140625" style="113" customWidth="1"/>
    <col min="787" max="787" width="12.5703125" style="113"/>
    <col min="788" max="788" width="8.42578125" style="113" customWidth="1"/>
    <col min="789" max="1027" width="12.5703125" style="113"/>
    <col min="1028" max="1028" width="15.28515625" style="113" customWidth="1"/>
    <col min="1029" max="1029" width="22.85546875" style="113" customWidth="1"/>
    <col min="1030" max="1030" width="16.7109375" style="113" customWidth="1"/>
    <col min="1031" max="1031" width="25.42578125" style="113" customWidth="1"/>
    <col min="1032" max="1032" width="20.42578125" style="113" customWidth="1"/>
    <col min="1033" max="1033" width="1.140625" style="113" customWidth="1"/>
    <col min="1034" max="1034" width="16" style="113" customWidth="1"/>
    <col min="1035" max="1035" width="4.42578125" style="113" customWidth="1"/>
    <col min="1036" max="1037" width="21.7109375" style="113" customWidth="1"/>
    <col min="1038" max="1038" width="13.7109375" style="113" customWidth="1"/>
    <col min="1039" max="1039" width="14.28515625" style="113" customWidth="1"/>
    <col min="1040" max="1040" width="10.42578125" style="113" customWidth="1"/>
    <col min="1041" max="1041" width="5.7109375" style="113" customWidth="1"/>
    <col min="1042" max="1042" width="17.140625" style="113" customWidth="1"/>
    <col min="1043" max="1043" width="12.5703125" style="113"/>
    <col min="1044" max="1044" width="8.42578125" style="113" customWidth="1"/>
    <col min="1045" max="1283" width="12.5703125" style="113"/>
    <col min="1284" max="1284" width="15.28515625" style="113" customWidth="1"/>
    <col min="1285" max="1285" width="22.85546875" style="113" customWidth="1"/>
    <col min="1286" max="1286" width="16.7109375" style="113" customWidth="1"/>
    <col min="1287" max="1287" width="25.42578125" style="113" customWidth="1"/>
    <col min="1288" max="1288" width="20.42578125" style="113" customWidth="1"/>
    <col min="1289" max="1289" width="1.140625" style="113" customWidth="1"/>
    <col min="1290" max="1290" width="16" style="113" customWidth="1"/>
    <col min="1291" max="1291" width="4.42578125" style="113" customWidth="1"/>
    <col min="1292" max="1293" width="21.7109375" style="113" customWidth="1"/>
    <col min="1294" max="1294" width="13.7109375" style="113" customWidth="1"/>
    <col min="1295" max="1295" width="14.28515625" style="113" customWidth="1"/>
    <col min="1296" max="1296" width="10.42578125" style="113" customWidth="1"/>
    <col min="1297" max="1297" width="5.7109375" style="113" customWidth="1"/>
    <col min="1298" max="1298" width="17.140625" style="113" customWidth="1"/>
    <col min="1299" max="1299" width="12.5703125" style="113"/>
    <col min="1300" max="1300" width="8.42578125" style="113" customWidth="1"/>
    <col min="1301" max="1539" width="12.5703125" style="113"/>
    <col min="1540" max="1540" width="15.28515625" style="113" customWidth="1"/>
    <col min="1541" max="1541" width="22.85546875" style="113" customWidth="1"/>
    <col min="1542" max="1542" width="16.7109375" style="113" customWidth="1"/>
    <col min="1543" max="1543" width="25.42578125" style="113" customWidth="1"/>
    <col min="1544" max="1544" width="20.42578125" style="113" customWidth="1"/>
    <col min="1545" max="1545" width="1.140625" style="113" customWidth="1"/>
    <col min="1546" max="1546" width="16" style="113" customWidth="1"/>
    <col min="1547" max="1547" width="4.42578125" style="113" customWidth="1"/>
    <col min="1548" max="1549" width="21.7109375" style="113" customWidth="1"/>
    <col min="1550" max="1550" width="13.7109375" style="113" customWidth="1"/>
    <col min="1551" max="1551" width="14.28515625" style="113" customWidth="1"/>
    <col min="1552" max="1552" width="10.42578125" style="113" customWidth="1"/>
    <col min="1553" max="1553" width="5.7109375" style="113" customWidth="1"/>
    <col min="1554" max="1554" width="17.140625" style="113" customWidth="1"/>
    <col min="1555" max="1555" width="12.5703125" style="113"/>
    <col min="1556" max="1556" width="8.42578125" style="113" customWidth="1"/>
    <col min="1557" max="1795" width="12.5703125" style="113"/>
    <col min="1796" max="1796" width="15.28515625" style="113" customWidth="1"/>
    <col min="1797" max="1797" width="22.85546875" style="113" customWidth="1"/>
    <col min="1798" max="1798" width="16.7109375" style="113" customWidth="1"/>
    <col min="1799" max="1799" width="25.42578125" style="113" customWidth="1"/>
    <col min="1800" max="1800" width="20.42578125" style="113" customWidth="1"/>
    <col min="1801" max="1801" width="1.140625" style="113" customWidth="1"/>
    <col min="1802" max="1802" width="16" style="113" customWidth="1"/>
    <col min="1803" max="1803" width="4.42578125" style="113" customWidth="1"/>
    <col min="1804" max="1805" width="21.7109375" style="113" customWidth="1"/>
    <col min="1806" max="1806" width="13.7109375" style="113" customWidth="1"/>
    <col min="1807" max="1807" width="14.28515625" style="113" customWidth="1"/>
    <col min="1808" max="1808" width="10.42578125" style="113" customWidth="1"/>
    <col min="1809" max="1809" width="5.7109375" style="113" customWidth="1"/>
    <col min="1810" max="1810" width="17.140625" style="113" customWidth="1"/>
    <col min="1811" max="1811" width="12.5703125" style="113"/>
    <col min="1812" max="1812" width="8.42578125" style="113" customWidth="1"/>
    <col min="1813" max="2051" width="12.5703125" style="113"/>
    <col min="2052" max="2052" width="15.28515625" style="113" customWidth="1"/>
    <col min="2053" max="2053" width="22.85546875" style="113" customWidth="1"/>
    <col min="2054" max="2054" width="16.7109375" style="113" customWidth="1"/>
    <col min="2055" max="2055" width="25.42578125" style="113" customWidth="1"/>
    <col min="2056" max="2056" width="20.42578125" style="113" customWidth="1"/>
    <col min="2057" max="2057" width="1.140625" style="113" customWidth="1"/>
    <col min="2058" max="2058" width="16" style="113" customWidth="1"/>
    <col min="2059" max="2059" width="4.42578125" style="113" customWidth="1"/>
    <col min="2060" max="2061" width="21.7109375" style="113" customWidth="1"/>
    <col min="2062" max="2062" width="13.7109375" style="113" customWidth="1"/>
    <col min="2063" max="2063" width="14.28515625" style="113" customWidth="1"/>
    <col min="2064" max="2064" width="10.42578125" style="113" customWidth="1"/>
    <col min="2065" max="2065" width="5.7109375" style="113" customWidth="1"/>
    <col min="2066" max="2066" width="17.140625" style="113" customWidth="1"/>
    <col min="2067" max="2067" width="12.5703125" style="113"/>
    <col min="2068" max="2068" width="8.42578125" style="113" customWidth="1"/>
    <col min="2069" max="2307" width="12.5703125" style="113"/>
    <col min="2308" max="2308" width="15.28515625" style="113" customWidth="1"/>
    <col min="2309" max="2309" width="22.85546875" style="113" customWidth="1"/>
    <col min="2310" max="2310" width="16.7109375" style="113" customWidth="1"/>
    <col min="2311" max="2311" width="25.42578125" style="113" customWidth="1"/>
    <col min="2312" max="2312" width="20.42578125" style="113" customWidth="1"/>
    <col min="2313" max="2313" width="1.140625" style="113" customWidth="1"/>
    <col min="2314" max="2314" width="16" style="113" customWidth="1"/>
    <col min="2315" max="2315" width="4.42578125" style="113" customWidth="1"/>
    <col min="2316" max="2317" width="21.7109375" style="113" customWidth="1"/>
    <col min="2318" max="2318" width="13.7109375" style="113" customWidth="1"/>
    <col min="2319" max="2319" width="14.28515625" style="113" customWidth="1"/>
    <col min="2320" max="2320" width="10.42578125" style="113" customWidth="1"/>
    <col min="2321" max="2321" width="5.7109375" style="113" customWidth="1"/>
    <col min="2322" max="2322" width="17.140625" style="113" customWidth="1"/>
    <col min="2323" max="2323" width="12.5703125" style="113"/>
    <col min="2324" max="2324" width="8.42578125" style="113" customWidth="1"/>
    <col min="2325" max="2563" width="12.5703125" style="113"/>
    <col min="2564" max="2564" width="15.28515625" style="113" customWidth="1"/>
    <col min="2565" max="2565" width="22.85546875" style="113" customWidth="1"/>
    <col min="2566" max="2566" width="16.7109375" style="113" customWidth="1"/>
    <col min="2567" max="2567" width="25.42578125" style="113" customWidth="1"/>
    <col min="2568" max="2568" width="20.42578125" style="113" customWidth="1"/>
    <col min="2569" max="2569" width="1.140625" style="113" customWidth="1"/>
    <col min="2570" max="2570" width="16" style="113" customWidth="1"/>
    <col min="2571" max="2571" width="4.42578125" style="113" customWidth="1"/>
    <col min="2572" max="2573" width="21.7109375" style="113" customWidth="1"/>
    <col min="2574" max="2574" width="13.7109375" style="113" customWidth="1"/>
    <col min="2575" max="2575" width="14.28515625" style="113" customWidth="1"/>
    <col min="2576" max="2576" width="10.42578125" style="113" customWidth="1"/>
    <col min="2577" max="2577" width="5.7109375" style="113" customWidth="1"/>
    <col min="2578" max="2578" width="17.140625" style="113" customWidth="1"/>
    <col min="2579" max="2579" width="12.5703125" style="113"/>
    <col min="2580" max="2580" width="8.42578125" style="113" customWidth="1"/>
    <col min="2581" max="2819" width="12.5703125" style="113"/>
    <col min="2820" max="2820" width="15.28515625" style="113" customWidth="1"/>
    <col min="2821" max="2821" width="22.85546875" style="113" customWidth="1"/>
    <col min="2822" max="2822" width="16.7109375" style="113" customWidth="1"/>
    <col min="2823" max="2823" width="25.42578125" style="113" customWidth="1"/>
    <col min="2824" max="2824" width="20.42578125" style="113" customWidth="1"/>
    <col min="2825" max="2825" width="1.140625" style="113" customWidth="1"/>
    <col min="2826" max="2826" width="16" style="113" customWidth="1"/>
    <col min="2827" max="2827" width="4.42578125" style="113" customWidth="1"/>
    <col min="2828" max="2829" width="21.7109375" style="113" customWidth="1"/>
    <col min="2830" max="2830" width="13.7109375" style="113" customWidth="1"/>
    <col min="2831" max="2831" width="14.28515625" style="113" customWidth="1"/>
    <col min="2832" max="2832" width="10.42578125" style="113" customWidth="1"/>
    <col min="2833" max="2833" width="5.7109375" style="113" customWidth="1"/>
    <col min="2834" max="2834" width="17.140625" style="113" customWidth="1"/>
    <col min="2835" max="2835" width="12.5703125" style="113"/>
    <col min="2836" max="2836" width="8.42578125" style="113" customWidth="1"/>
    <col min="2837" max="3075" width="12.5703125" style="113"/>
    <col min="3076" max="3076" width="15.28515625" style="113" customWidth="1"/>
    <col min="3077" max="3077" width="22.85546875" style="113" customWidth="1"/>
    <col min="3078" max="3078" width="16.7109375" style="113" customWidth="1"/>
    <col min="3079" max="3079" width="25.42578125" style="113" customWidth="1"/>
    <col min="3080" max="3080" width="20.42578125" style="113" customWidth="1"/>
    <col min="3081" max="3081" width="1.140625" style="113" customWidth="1"/>
    <col min="3082" max="3082" width="16" style="113" customWidth="1"/>
    <col min="3083" max="3083" width="4.42578125" style="113" customWidth="1"/>
    <col min="3084" max="3085" width="21.7109375" style="113" customWidth="1"/>
    <col min="3086" max="3086" width="13.7109375" style="113" customWidth="1"/>
    <col min="3087" max="3087" width="14.28515625" style="113" customWidth="1"/>
    <col min="3088" max="3088" width="10.42578125" style="113" customWidth="1"/>
    <col min="3089" max="3089" width="5.7109375" style="113" customWidth="1"/>
    <col min="3090" max="3090" width="17.140625" style="113" customWidth="1"/>
    <col min="3091" max="3091" width="12.5703125" style="113"/>
    <col min="3092" max="3092" width="8.42578125" style="113" customWidth="1"/>
    <col min="3093" max="3331" width="12.5703125" style="113"/>
    <col min="3332" max="3332" width="15.28515625" style="113" customWidth="1"/>
    <col min="3333" max="3333" width="22.85546875" style="113" customWidth="1"/>
    <col min="3334" max="3334" width="16.7109375" style="113" customWidth="1"/>
    <col min="3335" max="3335" width="25.42578125" style="113" customWidth="1"/>
    <col min="3336" max="3336" width="20.42578125" style="113" customWidth="1"/>
    <col min="3337" max="3337" width="1.140625" style="113" customWidth="1"/>
    <col min="3338" max="3338" width="16" style="113" customWidth="1"/>
    <col min="3339" max="3339" width="4.42578125" style="113" customWidth="1"/>
    <col min="3340" max="3341" width="21.7109375" style="113" customWidth="1"/>
    <col min="3342" max="3342" width="13.7109375" style="113" customWidth="1"/>
    <col min="3343" max="3343" width="14.28515625" style="113" customWidth="1"/>
    <col min="3344" max="3344" width="10.42578125" style="113" customWidth="1"/>
    <col min="3345" max="3345" width="5.7109375" style="113" customWidth="1"/>
    <col min="3346" max="3346" width="17.140625" style="113" customWidth="1"/>
    <col min="3347" max="3347" width="12.5703125" style="113"/>
    <col min="3348" max="3348" width="8.42578125" style="113" customWidth="1"/>
    <col min="3349" max="3587" width="12.5703125" style="113"/>
    <col min="3588" max="3588" width="15.28515625" style="113" customWidth="1"/>
    <col min="3589" max="3589" width="22.85546875" style="113" customWidth="1"/>
    <col min="3590" max="3590" width="16.7109375" style="113" customWidth="1"/>
    <col min="3591" max="3591" width="25.42578125" style="113" customWidth="1"/>
    <col min="3592" max="3592" width="20.42578125" style="113" customWidth="1"/>
    <col min="3593" max="3593" width="1.140625" style="113" customWidth="1"/>
    <col min="3594" max="3594" width="16" style="113" customWidth="1"/>
    <col min="3595" max="3595" width="4.42578125" style="113" customWidth="1"/>
    <col min="3596" max="3597" width="21.7109375" style="113" customWidth="1"/>
    <col min="3598" max="3598" width="13.7109375" style="113" customWidth="1"/>
    <col min="3599" max="3599" width="14.28515625" style="113" customWidth="1"/>
    <col min="3600" max="3600" width="10.42578125" style="113" customWidth="1"/>
    <col min="3601" max="3601" width="5.7109375" style="113" customWidth="1"/>
    <col min="3602" max="3602" width="17.140625" style="113" customWidth="1"/>
    <col min="3603" max="3603" width="12.5703125" style="113"/>
    <col min="3604" max="3604" width="8.42578125" style="113" customWidth="1"/>
    <col min="3605" max="3843" width="12.5703125" style="113"/>
    <col min="3844" max="3844" width="15.28515625" style="113" customWidth="1"/>
    <col min="3845" max="3845" width="22.85546875" style="113" customWidth="1"/>
    <col min="3846" max="3846" width="16.7109375" style="113" customWidth="1"/>
    <col min="3847" max="3847" width="25.42578125" style="113" customWidth="1"/>
    <col min="3848" max="3848" width="20.42578125" style="113" customWidth="1"/>
    <col min="3849" max="3849" width="1.140625" style="113" customWidth="1"/>
    <col min="3850" max="3850" width="16" style="113" customWidth="1"/>
    <col min="3851" max="3851" width="4.42578125" style="113" customWidth="1"/>
    <col min="3852" max="3853" width="21.7109375" style="113" customWidth="1"/>
    <col min="3854" max="3854" width="13.7109375" style="113" customWidth="1"/>
    <col min="3855" max="3855" width="14.28515625" style="113" customWidth="1"/>
    <col min="3856" max="3856" width="10.42578125" style="113" customWidth="1"/>
    <col min="3857" max="3857" width="5.7109375" style="113" customWidth="1"/>
    <col min="3858" max="3858" width="17.140625" style="113" customWidth="1"/>
    <col min="3859" max="3859" width="12.5703125" style="113"/>
    <col min="3860" max="3860" width="8.42578125" style="113" customWidth="1"/>
    <col min="3861" max="4099" width="12.5703125" style="113"/>
    <col min="4100" max="4100" width="15.28515625" style="113" customWidth="1"/>
    <col min="4101" max="4101" width="22.85546875" style="113" customWidth="1"/>
    <col min="4102" max="4102" width="16.7109375" style="113" customWidth="1"/>
    <col min="4103" max="4103" width="25.42578125" style="113" customWidth="1"/>
    <col min="4104" max="4104" width="20.42578125" style="113" customWidth="1"/>
    <col min="4105" max="4105" width="1.140625" style="113" customWidth="1"/>
    <col min="4106" max="4106" width="16" style="113" customWidth="1"/>
    <col min="4107" max="4107" width="4.42578125" style="113" customWidth="1"/>
    <col min="4108" max="4109" width="21.7109375" style="113" customWidth="1"/>
    <col min="4110" max="4110" width="13.7109375" style="113" customWidth="1"/>
    <col min="4111" max="4111" width="14.28515625" style="113" customWidth="1"/>
    <col min="4112" max="4112" width="10.42578125" style="113" customWidth="1"/>
    <col min="4113" max="4113" width="5.7109375" style="113" customWidth="1"/>
    <col min="4114" max="4114" width="17.140625" style="113" customWidth="1"/>
    <col min="4115" max="4115" width="12.5703125" style="113"/>
    <col min="4116" max="4116" width="8.42578125" style="113" customWidth="1"/>
    <col min="4117" max="4355" width="12.5703125" style="113"/>
    <col min="4356" max="4356" width="15.28515625" style="113" customWidth="1"/>
    <col min="4357" max="4357" width="22.85546875" style="113" customWidth="1"/>
    <col min="4358" max="4358" width="16.7109375" style="113" customWidth="1"/>
    <col min="4359" max="4359" width="25.42578125" style="113" customWidth="1"/>
    <col min="4360" max="4360" width="20.42578125" style="113" customWidth="1"/>
    <col min="4361" max="4361" width="1.140625" style="113" customWidth="1"/>
    <col min="4362" max="4362" width="16" style="113" customWidth="1"/>
    <col min="4363" max="4363" width="4.42578125" style="113" customWidth="1"/>
    <col min="4364" max="4365" width="21.7109375" style="113" customWidth="1"/>
    <col min="4366" max="4366" width="13.7109375" style="113" customWidth="1"/>
    <col min="4367" max="4367" width="14.28515625" style="113" customWidth="1"/>
    <col min="4368" max="4368" width="10.42578125" style="113" customWidth="1"/>
    <col min="4369" max="4369" width="5.7109375" style="113" customWidth="1"/>
    <col min="4370" max="4370" width="17.140625" style="113" customWidth="1"/>
    <col min="4371" max="4371" width="12.5703125" style="113"/>
    <col min="4372" max="4372" width="8.42578125" style="113" customWidth="1"/>
    <col min="4373" max="4611" width="12.5703125" style="113"/>
    <col min="4612" max="4612" width="15.28515625" style="113" customWidth="1"/>
    <col min="4613" max="4613" width="22.85546875" style="113" customWidth="1"/>
    <col min="4614" max="4614" width="16.7109375" style="113" customWidth="1"/>
    <col min="4615" max="4615" width="25.42578125" style="113" customWidth="1"/>
    <col min="4616" max="4616" width="20.42578125" style="113" customWidth="1"/>
    <col min="4617" max="4617" width="1.140625" style="113" customWidth="1"/>
    <col min="4618" max="4618" width="16" style="113" customWidth="1"/>
    <col min="4619" max="4619" width="4.42578125" style="113" customWidth="1"/>
    <col min="4620" max="4621" width="21.7109375" style="113" customWidth="1"/>
    <col min="4622" max="4622" width="13.7109375" style="113" customWidth="1"/>
    <col min="4623" max="4623" width="14.28515625" style="113" customWidth="1"/>
    <col min="4624" max="4624" width="10.42578125" style="113" customWidth="1"/>
    <col min="4625" max="4625" width="5.7109375" style="113" customWidth="1"/>
    <col min="4626" max="4626" width="17.140625" style="113" customWidth="1"/>
    <col min="4627" max="4627" width="12.5703125" style="113"/>
    <col min="4628" max="4628" width="8.42578125" style="113" customWidth="1"/>
    <col min="4629" max="4867" width="12.5703125" style="113"/>
    <col min="4868" max="4868" width="15.28515625" style="113" customWidth="1"/>
    <col min="4869" max="4869" width="22.85546875" style="113" customWidth="1"/>
    <col min="4870" max="4870" width="16.7109375" style="113" customWidth="1"/>
    <col min="4871" max="4871" width="25.42578125" style="113" customWidth="1"/>
    <col min="4872" max="4872" width="20.42578125" style="113" customWidth="1"/>
    <col min="4873" max="4873" width="1.140625" style="113" customWidth="1"/>
    <col min="4874" max="4874" width="16" style="113" customWidth="1"/>
    <col min="4875" max="4875" width="4.42578125" style="113" customWidth="1"/>
    <col min="4876" max="4877" width="21.7109375" style="113" customWidth="1"/>
    <col min="4878" max="4878" width="13.7109375" style="113" customWidth="1"/>
    <col min="4879" max="4879" width="14.28515625" style="113" customWidth="1"/>
    <col min="4880" max="4880" width="10.42578125" style="113" customWidth="1"/>
    <col min="4881" max="4881" width="5.7109375" style="113" customWidth="1"/>
    <col min="4882" max="4882" width="17.140625" style="113" customWidth="1"/>
    <col min="4883" max="4883" width="12.5703125" style="113"/>
    <col min="4884" max="4884" width="8.42578125" style="113" customWidth="1"/>
    <col min="4885" max="5123" width="12.5703125" style="113"/>
    <col min="5124" max="5124" width="15.28515625" style="113" customWidth="1"/>
    <col min="5125" max="5125" width="22.85546875" style="113" customWidth="1"/>
    <col min="5126" max="5126" width="16.7109375" style="113" customWidth="1"/>
    <col min="5127" max="5127" width="25.42578125" style="113" customWidth="1"/>
    <col min="5128" max="5128" width="20.42578125" style="113" customWidth="1"/>
    <col min="5129" max="5129" width="1.140625" style="113" customWidth="1"/>
    <col min="5130" max="5130" width="16" style="113" customWidth="1"/>
    <col min="5131" max="5131" width="4.42578125" style="113" customWidth="1"/>
    <col min="5132" max="5133" width="21.7109375" style="113" customWidth="1"/>
    <col min="5134" max="5134" width="13.7109375" style="113" customWidth="1"/>
    <col min="5135" max="5135" width="14.28515625" style="113" customWidth="1"/>
    <col min="5136" max="5136" width="10.42578125" style="113" customWidth="1"/>
    <col min="5137" max="5137" width="5.7109375" style="113" customWidth="1"/>
    <col min="5138" max="5138" width="17.140625" style="113" customWidth="1"/>
    <col min="5139" max="5139" width="12.5703125" style="113"/>
    <col min="5140" max="5140" width="8.42578125" style="113" customWidth="1"/>
    <col min="5141" max="5379" width="12.5703125" style="113"/>
    <col min="5380" max="5380" width="15.28515625" style="113" customWidth="1"/>
    <col min="5381" max="5381" width="22.85546875" style="113" customWidth="1"/>
    <col min="5382" max="5382" width="16.7109375" style="113" customWidth="1"/>
    <col min="5383" max="5383" width="25.42578125" style="113" customWidth="1"/>
    <col min="5384" max="5384" width="20.42578125" style="113" customWidth="1"/>
    <col min="5385" max="5385" width="1.140625" style="113" customWidth="1"/>
    <col min="5386" max="5386" width="16" style="113" customWidth="1"/>
    <col min="5387" max="5387" width="4.42578125" style="113" customWidth="1"/>
    <col min="5388" max="5389" width="21.7109375" style="113" customWidth="1"/>
    <col min="5390" max="5390" width="13.7109375" style="113" customWidth="1"/>
    <col min="5391" max="5391" width="14.28515625" style="113" customWidth="1"/>
    <col min="5392" max="5392" width="10.42578125" style="113" customWidth="1"/>
    <col min="5393" max="5393" width="5.7109375" style="113" customWidth="1"/>
    <col min="5394" max="5394" width="17.140625" style="113" customWidth="1"/>
    <col min="5395" max="5395" width="12.5703125" style="113"/>
    <col min="5396" max="5396" width="8.42578125" style="113" customWidth="1"/>
    <col min="5397" max="5635" width="12.5703125" style="113"/>
    <col min="5636" max="5636" width="15.28515625" style="113" customWidth="1"/>
    <col min="5637" max="5637" width="22.85546875" style="113" customWidth="1"/>
    <col min="5638" max="5638" width="16.7109375" style="113" customWidth="1"/>
    <col min="5639" max="5639" width="25.42578125" style="113" customWidth="1"/>
    <col min="5640" max="5640" width="20.42578125" style="113" customWidth="1"/>
    <col min="5641" max="5641" width="1.140625" style="113" customWidth="1"/>
    <col min="5642" max="5642" width="16" style="113" customWidth="1"/>
    <col min="5643" max="5643" width="4.42578125" style="113" customWidth="1"/>
    <col min="5644" max="5645" width="21.7109375" style="113" customWidth="1"/>
    <col min="5646" max="5646" width="13.7109375" style="113" customWidth="1"/>
    <col min="5647" max="5647" width="14.28515625" style="113" customWidth="1"/>
    <col min="5648" max="5648" width="10.42578125" style="113" customWidth="1"/>
    <col min="5649" max="5649" width="5.7109375" style="113" customWidth="1"/>
    <col min="5650" max="5650" width="17.140625" style="113" customWidth="1"/>
    <col min="5651" max="5651" width="12.5703125" style="113"/>
    <col min="5652" max="5652" width="8.42578125" style="113" customWidth="1"/>
    <col min="5653" max="5891" width="12.5703125" style="113"/>
    <col min="5892" max="5892" width="15.28515625" style="113" customWidth="1"/>
    <col min="5893" max="5893" width="22.85546875" style="113" customWidth="1"/>
    <col min="5894" max="5894" width="16.7109375" style="113" customWidth="1"/>
    <col min="5895" max="5895" width="25.42578125" style="113" customWidth="1"/>
    <col min="5896" max="5896" width="20.42578125" style="113" customWidth="1"/>
    <col min="5897" max="5897" width="1.140625" style="113" customWidth="1"/>
    <col min="5898" max="5898" width="16" style="113" customWidth="1"/>
    <col min="5899" max="5899" width="4.42578125" style="113" customWidth="1"/>
    <col min="5900" max="5901" width="21.7109375" style="113" customWidth="1"/>
    <col min="5902" max="5902" width="13.7109375" style="113" customWidth="1"/>
    <col min="5903" max="5903" width="14.28515625" style="113" customWidth="1"/>
    <col min="5904" max="5904" width="10.42578125" style="113" customWidth="1"/>
    <col min="5905" max="5905" width="5.7109375" style="113" customWidth="1"/>
    <col min="5906" max="5906" width="17.140625" style="113" customWidth="1"/>
    <col min="5907" max="5907" width="12.5703125" style="113"/>
    <col min="5908" max="5908" width="8.42578125" style="113" customWidth="1"/>
    <col min="5909" max="6147" width="12.5703125" style="113"/>
    <col min="6148" max="6148" width="15.28515625" style="113" customWidth="1"/>
    <col min="6149" max="6149" width="22.85546875" style="113" customWidth="1"/>
    <col min="6150" max="6150" width="16.7109375" style="113" customWidth="1"/>
    <col min="6151" max="6151" width="25.42578125" style="113" customWidth="1"/>
    <col min="6152" max="6152" width="20.42578125" style="113" customWidth="1"/>
    <col min="6153" max="6153" width="1.140625" style="113" customWidth="1"/>
    <col min="6154" max="6154" width="16" style="113" customWidth="1"/>
    <col min="6155" max="6155" width="4.42578125" style="113" customWidth="1"/>
    <col min="6156" max="6157" width="21.7109375" style="113" customWidth="1"/>
    <col min="6158" max="6158" width="13.7109375" style="113" customWidth="1"/>
    <col min="6159" max="6159" width="14.28515625" style="113" customWidth="1"/>
    <col min="6160" max="6160" width="10.42578125" style="113" customWidth="1"/>
    <col min="6161" max="6161" width="5.7109375" style="113" customWidth="1"/>
    <col min="6162" max="6162" width="17.140625" style="113" customWidth="1"/>
    <col min="6163" max="6163" width="12.5703125" style="113"/>
    <col min="6164" max="6164" width="8.42578125" style="113" customWidth="1"/>
    <col min="6165" max="6403" width="12.5703125" style="113"/>
    <col min="6404" max="6404" width="15.28515625" style="113" customWidth="1"/>
    <col min="6405" max="6405" width="22.85546875" style="113" customWidth="1"/>
    <col min="6406" max="6406" width="16.7109375" style="113" customWidth="1"/>
    <col min="6407" max="6407" width="25.42578125" style="113" customWidth="1"/>
    <col min="6408" max="6408" width="20.42578125" style="113" customWidth="1"/>
    <col min="6409" max="6409" width="1.140625" style="113" customWidth="1"/>
    <col min="6410" max="6410" width="16" style="113" customWidth="1"/>
    <col min="6411" max="6411" width="4.42578125" style="113" customWidth="1"/>
    <col min="6412" max="6413" width="21.7109375" style="113" customWidth="1"/>
    <col min="6414" max="6414" width="13.7109375" style="113" customWidth="1"/>
    <col min="6415" max="6415" width="14.28515625" style="113" customWidth="1"/>
    <col min="6416" max="6416" width="10.42578125" style="113" customWidth="1"/>
    <col min="6417" max="6417" width="5.7109375" style="113" customWidth="1"/>
    <col min="6418" max="6418" width="17.140625" style="113" customWidth="1"/>
    <col min="6419" max="6419" width="12.5703125" style="113"/>
    <col min="6420" max="6420" width="8.42578125" style="113" customWidth="1"/>
    <col min="6421" max="6659" width="12.5703125" style="113"/>
    <col min="6660" max="6660" width="15.28515625" style="113" customWidth="1"/>
    <col min="6661" max="6661" width="22.85546875" style="113" customWidth="1"/>
    <col min="6662" max="6662" width="16.7109375" style="113" customWidth="1"/>
    <col min="6663" max="6663" width="25.42578125" style="113" customWidth="1"/>
    <col min="6664" max="6664" width="20.42578125" style="113" customWidth="1"/>
    <col min="6665" max="6665" width="1.140625" style="113" customWidth="1"/>
    <col min="6666" max="6666" width="16" style="113" customWidth="1"/>
    <col min="6667" max="6667" width="4.42578125" style="113" customWidth="1"/>
    <col min="6668" max="6669" width="21.7109375" style="113" customWidth="1"/>
    <col min="6670" max="6670" width="13.7109375" style="113" customWidth="1"/>
    <col min="6671" max="6671" width="14.28515625" style="113" customWidth="1"/>
    <col min="6672" max="6672" width="10.42578125" style="113" customWidth="1"/>
    <col min="6673" max="6673" width="5.7109375" style="113" customWidth="1"/>
    <col min="6674" max="6674" width="17.140625" style="113" customWidth="1"/>
    <col min="6675" max="6675" width="12.5703125" style="113"/>
    <col min="6676" max="6676" width="8.42578125" style="113" customWidth="1"/>
    <col min="6677" max="6915" width="12.5703125" style="113"/>
    <col min="6916" max="6916" width="15.28515625" style="113" customWidth="1"/>
    <col min="6917" max="6917" width="22.85546875" style="113" customWidth="1"/>
    <col min="6918" max="6918" width="16.7109375" style="113" customWidth="1"/>
    <col min="6919" max="6919" width="25.42578125" style="113" customWidth="1"/>
    <col min="6920" max="6920" width="20.42578125" style="113" customWidth="1"/>
    <col min="6921" max="6921" width="1.140625" style="113" customWidth="1"/>
    <col min="6922" max="6922" width="16" style="113" customWidth="1"/>
    <col min="6923" max="6923" width="4.42578125" style="113" customWidth="1"/>
    <col min="6924" max="6925" width="21.7109375" style="113" customWidth="1"/>
    <col min="6926" max="6926" width="13.7109375" style="113" customWidth="1"/>
    <col min="6927" max="6927" width="14.28515625" style="113" customWidth="1"/>
    <col min="6928" max="6928" width="10.42578125" style="113" customWidth="1"/>
    <col min="6929" max="6929" width="5.7109375" style="113" customWidth="1"/>
    <col min="6930" max="6930" width="17.140625" style="113" customWidth="1"/>
    <col min="6931" max="6931" width="12.5703125" style="113"/>
    <col min="6932" max="6932" width="8.42578125" style="113" customWidth="1"/>
    <col min="6933" max="7171" width="12.5703125" style="113"/>
    <col min="7172" max="7172" width="15.28515625" style="113" customWidth="1"/>
    <col min="7173" max="7173" width="22.85546875" style="113" customWidth="1"/>
    <col min="7174" max="7174" width="16.7109375" style="113" customWidth="1"/>
    <col min="7175" max="7175" width="25.42578125" style="113" customWidth="1"/>
    <col min="7176" max="7176" width="20.42578125" style="113" customWidth="1"/>
    <col min="7177" max="7177" width="1.140625" style="113" customWidth="1"/>
    <col min="7178" max="7178" width="16" style="113" customWidth="1"/>
    <col min="7179" max="7179" width="4.42578125" style="113" customWidth="1"/>
    <col min="7180" max="7181" width="21.7109375" style="113" customWidth="1"/>
    <col min="7182" max="7182" width="13.7109375" style="113" customWidth="1"/>
    <col min="7183" max="7183" width="14.28515625" style="113" customWidth="1"/>
    <col min="7184" max="7184" width="10.42578125" style="113" customWidth="1"/>
    <col min="7185" max="7185" width="5.7109375" style="113" customWidth="1"/>
    <col min="7186" max="7186" width="17.140625" style="113" customWidth="1"/>
    <col min="7187" max="7187" width="12.5703125" style="113"/>
    <col min="7188" max="7188" width="8.42578125" style="113" customWidth="1"/>
    <col min="7189" max="7427" width="12.5703125" style="113"/>
    <col min="7428" max="7428" width="15.28515625" style="113" customWidth="1"/>
    <col min="7429" max="7429" width="22.85546875" style="113" customWidth="1"/>
    <col min="7430" max="7430" width="16.7109375" style="113" customWidth="1"/>
    <col min="7431" max="7431" width="25.42578125" style="113" customWidth="1"/>
    <col min="7432" max="7432" width="20.42578125" style="113" customWidth="1"/>
    <col min="7433" max="7433" width="1.140625" style="113" customWidth="1"/>
    <col min="7434" max="7434" width="16" style="113" customWidth="1"/>
    <col min="7435" max="7435" width="4.42578125" style="113" customWidth="1"/>
    <col min="7436" max="7437" width="21.7109375" style="113" customWidth="1"/>
    <col min="7438" max="7438" width="13.7109375" style="113" customWidth="1"/>
    <col min="7439" max="7439" width="14.28515625" style="113" customWidth="1"/>
    <col min="7440" max="7440" width="10.42578125" style="113" customWidth="1"/>
    <col min="7441" max="7441" width="5.7109375" style="113" customWidth="1"/>
    <col min="7442" max="7442" width="17.140625" style="113" customWidth="1"/>
    <col min="7443" max="7443" width="12.5703125" style="113"/>
    <col min="7444" max="7444" width="8.42578125" style="113" customWidth="1"/>
    <col min="7445" max="7683" width="12.5703125" style="113"/>
    <col min="7684" max="7684" width="15.28515625" style="113" customWidth="1"/>
    <col min="7685" max="7685" width="22.85546875" style="113" customWidth="1"/>
    <col min="7686" max="7686" width="16.7109375" style="113" customWidth="1"/>
    <col min="7687" max="7687" width="25.42578125" style="113" customWidth="1"/>
    <col min="7688" max="7688" width="20.42578125" style="113" customWidth="1"/>
    <col min="7689" max="7689" width="1.140625" style="113" customWidth="1"/>
    <col min="7690" max="7690" width="16" style="113" customWidth="1"/>
    <col min="7691" max="7691" width="4.42578125" style="113" customWidth="1"/>
    <col min="7692" max="7693" width="21.7109375" style="113" customWidth="1"/>
    <col min="7694" max="7694" width="13.7109375" style="113" customWidth="1"/>
    <col min="7695" max="7695" width="14.28515625" style="113" customWidth="1"/>
    <col min="7696" max="7696" width="10.42578125" style="113" customWidth="1"/>
    <col min="7697" max="7697" width="5.7109375" style="113" customWidth="1"/>
    <col min="7698" max="7698" width="17.140625" style="113" customWidth="1"/>
    <col min="7699" max="7699" width="12.5703125" style="113"/>
    <col min="7700" max="7700" width="8.42578125" style="113" customWidth="1"/>
    <col min="7701" max="7939" width="12.5703125" style="113"/>
    <col min="7940" max="7940" width="15.28515625" style="113" customWidth="1"/>
    <col min="7941" max="7941" width="22.85546875" style="113" customWidth="1"/>
    <col min="7942" max="7942" width="16.7109375" style="113" customWidth="1"/>
    <col min="7943" max="7943" width="25.42578125" style="113" customWidth="1"/>
    <col min="7944" max="7944" width="20.42578125" style="113" customWidth="1"/>
    <col min="7945" max="7945" width="1.140625" style="113" customWidth="1"/>
    <col min="7946" max="7946" width="16" style="113" customWidth="1"/>
    <col min="7947" max="7947" width="4.42578125" style="113" customWidth="1"/>
    <col min="7948" max="7949" width="21.7109375" style="113" customWidth="1"/>
    <col min="7950" max="7950" width="13.7109375" style="113" customWidth="1"/>
    <col min="7951" max="7951" width="14.28515625" style="113" customWidth="1"/>
    <col min="7952" max="7952" width="10.42578125" style="113" customWidth="1"/>
    <col min="7953" max="7953" width="5.7109375" style="113" customWidth="1"/>
    <col min="7954" max="7954" width="17.140625" style="113" customWidth="1"/>
    <col min="7955" max="7955" width="12.5703125" style="113"/>
    <col min="7956" max="7956" width="8.42578125" style="113" customWidth="1"/>
    <col min="7957" max="8195" width="12.5703125" style="113"/>
    <col min="8196" max="8196" width="15.28515625" style="113" customWidth="1"/>
    <col min="8197" max="8197" width="22.85546875" style="113" customWidth="1"/>
    <col min="8198" max="8198" width="16.7109375" style="113" customWidth="1"/>
    <col min="8199" max="8199" width="25.42578125" style="113" customWidth="1"/>
    <col min="8200" max="8200" width="20.42578125" style="113" customWidth="1"/>
    <col min="8201" max="8201" width="1.140625" style="113" customWidth="1"/>
    <col min="8202" max="8202" width="16" style="113" customWidth="1"/>
    <col min="8203" max="8203" width="4.42578125" style="113" customWidth="1"/>
    <col min="8204" max="8205" width="21.7109375" style="113" customWidth="1"/>
    <col min="8206" max="8206" width="13.7109375" style="113" customWidth="1"/>
    <col min="8207" max="8207" width="14.28515625" style="113" customWidth="1"/>
    <col min="8208" max="8208" width="10.42578125" style="113" customWidth="1"/>
    <col min="8209" max="8209" width="5.7109375" style="113" customWidth="1"/>
    <col min="8210" max="8210" width="17.140625" style="113" customWidth="1"/>
    <col min="8211" max="8211" width="12.5703125" style="113"/>
    <col min="8212" max="8212" width="8.42578125" style="113" customWidth="1"/>
    <col min="8213" max="8451" width="12.5703125" style="113"/>
    <col min="8452" max="8452" width="15.28515625" style="113" customWidth="1"/>
    <col min="8453" max="8453" width="22.85546875" style="113" customWidth="1"/>
    <col min="8454" max="8454" width="16.7109375" style="113" customWidth="1"/>
    <col min="8455" max="8455" width="25.42578125" style="113" customWidth="1"/>
    <col min="8456" max="8456" width="20.42578125" style="113" customWidth="1"/>
    <col min="8457" max="8457" width="1.140625" style="113" customWidth="1"/>
    <col min="8458" max="8458" width="16" style="113" customWidth="1"/>
    <col min="8459" max="8459" width="4.42578125" style="113" customWidth="1"/>
    <col min="8460" max="8461" width="21.7109375" style="113" customWidth="1"/>
    <col min="8462" max="8462" width="13.7109375" style="113" customWidth="1"/>
    <col min="8463" max="8463" width="14.28515625" style="113" customWidth="1"/>
    <col min="8464" max="8464" width="10.42578125" style="113" customWidth="1"/>
    <col min="8465" max="8465" width="5.7109375" style="113" customWidth="1"/>
    <col min="8466" max="8466" width="17.140625" style="113" customWidth="1"/>
    <col min="8467" max="8467" width="12.5703125" style="113"/>
    <col min="8468" max="8468" width="8.42578125" style="113" customWidth="1"/>
    <col min="8469" max="8707" width="12.5703125" style="113"/>
    <col min="8708" max="8708" width="15.28515625" style="113" customWidth="1"/>
    <col min="8709" max="8709" width="22.85546875" style="113" customWidth="1"/>
    <col min="8710" max="8710" width="16.7109375" style="113" customWidth="1"/>
    <col min="8711" max="8711" width="25.42578125" style="113" customWidth="1"/>
    <col min="8712" max="8712" width="20.42578125" style="113" customWidth="1"/>
    <col min="8713" max="8713" width="1.140625" style="113" customWidth="1"/>
    <col min="8714" max="8714" width="16" style="113" customWidth="1"/>
    <col min="8715" max="8715" width="4.42578125" style="113" customWidth="1"/>
    <col min="8716" max="8717" width="21.7109375" style="113" customWidth="1"/>
    <col min="8718" max="8718" width="13.7109375" style="113" customWidth="1"/>
    <col min="8719" max="8719" width="14.28515625" style="113" customWidth="1"/>
    <col min="8720" max="8720" width="10.42578125" style="113" customWidth="1"/>
    <col min="8721" max="8721" width="5.7109375" style="113" customWidth="1"/>
    <col min="8722" max="8722" width="17.140625" style="113" customWidth="1"/>
    <col min="8723" max="8723" width="12.5703125" style="113"/>
    <col min="8724" max="8724" width="8.42578125" style="113" customWidth="1"/>
    <col min="8725" max="8963" width="12.5703125" style="113"/>
    <col min="8964" max="8964" width="15.28515625" style="113" customWidth="1"/>
    <col min="8965" max="8965" width="22.85546875" style="113" customWidth="1"/>
    <col min="8966" max="8966" width="16.7109375" style="113" customWidth="1"/>
    <col min="8967" max="8967" width="25.42578125" style="113" customWidth="1"/>
    <col min="8968" max="8968" width="20.42578125" style="113" customWidth="1"/>
    <col min="8969" max="8969" width="1.140625" style="113" customWidth="1"/>
    <col min="8970" max="8970" width="16" style="113" customWidth="1"/>
    <col min="8971" max="8971" width="4.42578125" style="113" customWidth="1"/>
    <col min="8972" max="8973" width="21.7109375" style="113" customWidth="1"/>
    <col min="8974" max="8974" width="13.7109375" style="113" customWidth="1"/>
    <col min="8975" max="8975" width="14.28515625" style="113" customWidth="1"/>
    <col min="8976" max="8976" width="10.42578125" style="113" customWidth="1"/>
    <col min="8977" max="8977" width="5.7109375" style="113" customWidth="1"/>
    <col min="8978" max="8978" width="17.140625" style="113" customWidth="1"/>
    <col min="8979" max="8979" width="12.5703125" style="113"/>
    <col min="8980" max="8980" width="8.42578125" style="113" customWidth="1"/>
    <col min="8981" max="9219" width="12.5703125" style="113"/>
    <col min="9220" max="9220" width="15.28515625" style="113" customWidth="1"/>
    <col min="9221" max="9221" width="22.85546875" style="113" customWidth="1"/>
    <col min="9222" max="9222" width="16.7109375" style="113" customWidth="1"/>
    <col min="9223" max="9223" width="25.42578125" style="113" customWidth="1"/>
    <col min="9224" max="9224" width="20.42578125" style="113" customWidth="1"/>
    <col min="9225" max="9225" width="1.140625" style="113" customWidth="1"/>
    <col min="9226" max="9226" width="16" style="113" customWidth="1"/>
    <col min="9227" max="9227" width="4.42578125" style="113" customWidth="1"/>
    <col min="9228" max="9229" width="21.7109375" style="113" customWidth="1"/>
    <col min="9230" max="9230" width="13.7109375" style="113" customWidth="1"/>
    <col min="9231" max="9231" width="14.28515625" style="113" customWidth="1"/>
    <col min="9232" max="9232" width="10.42578125" style="113" customWidth="1"/>
    <col min="9233" max="9233" width="5.7109375" style="113" customWidth="1"/>
    <col min="9234" max="9234" width="17.140625" style="113" customWidth="1"/>
    <col min="9235" max="9235" width="12.5703125" style="113"/>
    <col min="9236" max="9236" width="8.42578125" style="113" customWidth="1"/>
    <col min="9237" max="9475" width="12.5703125" style="113"/>
    <col min="9476" max="9476" width="15.28515625" style="113" customWidth="1"/>
    <col min="9477" max="9477" width="22.85546875" style="113" customWidth="1"/>
    <col min="9478" max="9478" width="16.7109375" style="113" customWidth="1"/>
    <col min="9479" max="9479" width="25.42578125" style="113" customWidth="1"/>
    <col min="9480" max="9480" width="20.42578125" style="113" customWidth="1"/>
    <col min="9481" max="9481" width="1.140625" style="113" customWidth="1"/>
    <col min="9482" max="9482" width="16" style="113" customWidth="1"/>
    <col min="9483" max="9483" width="4.42578125" style="113" customWidth="1"/>
    <col min="9484" max="9485" width="21.7109375" style="113" customWidth="1"/>
    <col min="9486" max="9486" width="13.7109375" style="113" customWidth="1"/>
    <col min="9487" max="9487" width="14.28515625" style="113" customWidth="1"/>
    <col min="9488" max="9488" width="10.42578125" style="113" customWidth="1"/>
    <col min="9489" max="9489" width="5.7109375" style="113" customWidth="1"/>
    <col min="9490" max="9490" width="17.140625" style="113" customWidth="1"/>
    <col min="9491" max="9491" width="12.5703125" style="113"/>
    <col min="9492" max="9492" width="8.42578125" style="113" customWidth="1"/>
    <col min="9493" max="9731" width="12.5703125" style="113"/>
    <col min="9732" max="9732" width="15.28515625" style="113" customWidth="1"/>
    <col min="9733" max="9733" width="22.85546875" style="113" customWidth="1"/>
    <col min="9734" max="9734" width="16.7109375" style="113" customWidth="1"/>
    <col min="9735" max="9735" width="25.42578125" style="113" customWidth="1"/>
    <col min="9736" max="9736" width="20.42578125" style="113" customWidth="1"/>
    <col min="9737" max="9737" width="1.140625" style="113" customWidth="1"/>
    <col min="9738" max="9738" width="16" style="113" customWidth="1"/>
    <col min="9739" max="9739" width="4.42578125" style="113" customWidth="1"/>
    <col min="9740" max="9741" width="21.7109375" style="113" customWidth="1"/>
    <col min="9742" max="9742" width="13.7109375" style="113" customWidth="1"/>
    <col min="9743" max="9743" width="14.28515625" style="113" customWidth="1"/>
    <col min="9744" max="9744" width="10.42578125" style="113" customWidth="1"/>
    <col min="9745" max="9745" width="5.7109375" style="113" customWidth="1"/>
    <col min="9746" max="9746" width="17.140625" style="113" customWidth="1"/>
    <col min="9747" max="9747" width="12.5703125" style="113"/>
    <col min="9748" max="9748" width="8.42578125" style="113" customWidth="1"/>
    <col min="9749" max="9987" width="12.5703125" style="113"/>
    <col min="9988" max="9988" width="15.28515625" style="113" customWidth="1"/>
    <col min="9989" max="9989" width="22.85546875" style="113" customWidth="1"/>
    <col min="9990" max="9990" width="16.7109375" style="113" customWidth="1"/>
    <col min="9991" max="9991" width="25.42578125" style="113" customWidth="1"/>
    <col min="9992" max="9992" width="20.42578125" style="113" customWidth="1"/>
    <col min="9993" max="9993" width="1.140625" style="113" customWidth="1"/>
    <col min="9994" max="9994" width="16" style="113" customWidth="1"/>
    <col min="9995" max="9995" width="4.42578125" style="113" customWidth="1"/>
    <col min="9996" max="9997" width="21.7109375" style="113" customWidth="1"/>
    <col min="9998" max="9998" width="13.7109375" style="113" customWidth="1"/>
    <col min="9999" max="9999" width="14.28515625" style="113" customWidth="1"/>
    <col min="10000" max="10000" width="10.42578125" style="113" customWidth="1"/>
    <col min="10001" max="10001" width="5.7109375" style="113" customWidth="1"/>
    <col min="10002" max="10002" width="17.140625" style="113" customWidth="1"/>
    <col min="10003" max="10003" width="12.5703125" style="113"/>
    <col min="10004" max="10004" width="8.42578125" style="113" customWidth="1"/>
    <col min="10005" max="10243" width="12.5703125" style="113"/>
    <col min="10244" max="10244" width="15.28515625" style="113" customWidth="1"/>
    <col min="10245" max="10245" width="22.85546875" style="113" customWidth="1"/>
    <col min="10246" max="10246" width="16.7109375" style="113" customWidth="1"/>
    <col min="10247" max="10247" width="25.42578125" style="113" customWidth="1"/>
    <col min="10248" max="10248" width="20.42578125" style="113" customWidth="1"/>
    <col min="10249" max="10249" width="1.140625" style="113" customWidth="1"/>
    <col min="10250" max="10250" width="16" style="113" customWidth="1"/>
    <col min="10251" max="10251" width="4.42578125" style="113" customWidth="1"/>
    <col min="10252" max="10253" width="21.7109375" style="113" customWidth="1"/>
    <col min="10254" max="10254" width="13.7109375" style="113" customWidth="1"/>
    <col min="10255" max="10255" width="14.28515625" style="113" customWidth="1"/>
    <col min="10256" max="10256" width="10.42578125" style="113" customWidth="1"/>
    <col min="10257" max="10257" width="5.7109375" style="113" customWidth="1"/>
    <col min="10258" max="10258" width="17.140625" style="113" customWidth="1"/>
    <col min="10259" max="10259" width="12.5703125" style="113"/>
    <col min="10260" max="10260" width="8.42578125" style="113" customWidth="1"/>
    <col min="10261" max="10499" width="12.5703125" style="113"/>
    <col min="10500" max="10500" width="15.28515625" style="113" customWidth="1"/>
    <col min="10501" max="10501" width="22.85546875" style="113" customWidth="1"/>
    <col min="10502" max="10502" width="16.7109375" style="113" customWidth="1"/>
    <col min="10503" max="10503" width="25.42578125" style="113" customWidth="1"/>
    <col min="10504" max="10504" width="20.42578125" style="113" customWidth="1"/>
    <col min="10505" max="10505" width="1.140625" style="113" customWidth="1"/>
    <col min="10506" max="10506" width="16" style="113" customWidth="1"/>
    <col min="10507" max="10507" width="4.42578125" style="113" customWidth="1"/>
    <col min="10508" max="10509" width="21.7109375" style="113" customWidth="1"/>
    <col min="10510" max="10510" width="13.7109375" style="113" customWidth="1"/>
    <col min="10511" max="10511" width="14.28515625" style="113" customWidth="1"/>
    <col min="10512" max="10512" width="10.42578125" style="113" customWidth="1"/>
    <col min="10513" max="10513" width="5.7109375" style="113" customWidth="1"/>
    <col min="10514" max="10514" width="17.140625" style="113" customWidth="1"/>
    <col min="10515" max="10515" width="12.5703125" style="113"/>
    <col min="10516" max="10516" width="8.42578125" style="113" customWidth="1"/>
    <col min="10517" max="10755" width="12.5703125" style="113"/>
    <col min="10756" max="10756" width="15.28515625" style="113" customWidth="1"/>
    <col min="10757" max="10757" width="22.85546875" style="113" customWidth="1"/>
    <col min="10758" max="10758" width="16.7109375" style="113" customWidth="1"/>
    <col min="10759" max="10759" width="25.42578125" style="113" customWidth="1"/>
    <col min="10760" max="10760" width="20.42578125" style="113" customWidth="1"/>
    <col min="10761" max="10761" width="1.140625" style="113" customWidth="1"/>
    <col min="10762" max="10762" width="16" style="113" customWidth="1"/>
    <col min="10763" max="10763" width="4.42578125" style="113" customWidth="1"/>
    <col min="10764" max="10765" width="21.7109375" style="113" customWidth="1"/>
    <col min="10766" max="10766" width="13.7109375" style="113" customWidth="1"/>
    <col min="10767" max="10767" width="14.28515625" style="113" customWidth="1"/>
    <col min="10768" max="10768" width="10.42578125" style="113" customWidth="1"/>
    <col min="10769" max="10769" width="5.7109375" style="113" customWidth="1"/>
    <col min="10770" max="10770" width="17.140625" style="113" customWidth="1"/>
    <col min="10771" max="10771" width="12.5703125" style="113"/>
    <col min="10772" max="10772" width="8.42578125" style="113" customWidth="1"/>
    <col min="10773" max="11011" width="12.5703125" style="113"/>
    <col min="11012" max="11012" width="15.28515625" style="113" customWidth="1"/>
    <col min="11013" max="11013" width="22.85546875" style="113" customWidth="1"/>
    <col min="11014" max="11014" width="16.7109375" style="113" customWidth="1"/>
    <col min="11015" max="11015" width="25.42578125" style="113" customWidth="1"/>
    <col min="11016" max="11016" width="20.42578125" style="113" customWidth="1"/>
    <col min="11017" max="11017" width="1.140625" style="113" customWidth="1"/>
    <col min="11018" max="11018" width="16" style="113" customWidth="1"/>
    <col min="11019" max="11019" width="4.42578125" style="113" customWidth="1"/>
    <col min="11020" max="11021" width="21.7109375" style="113" customWidth="1"/>
    <col min="11022" max="11022" width="13.7109375" style="113" customWidth="1"/>
    <col min="11023" max="11023" width="14.28515625" style="113" customWidth="1"/>
    <col min="11024" max="11024" width="10.42578125" style="113" customWidth="1"/>
    <col min="11025" max="11025" width="5.7109375" style="113" customWidth="1"/>
    <col min="11026" max="11026" width="17.140625" style="113" customWidth="1"/>
    <col min="11027" max="11027" width="12.5703125" style="113"/>
    <col min="11028" max="11028" width="8.42578125" style="113" customWidth="1"/>
    <col min="11029" max="11267" width="12.5703125" style="113"/>
    <col min="11268" max="11268" width="15.28515625" style="113" customWidth="1"/>
    <col min="11269" max="11269" width="22.85546875" style="113" customWidth="1"/>
    <col min="11270" max="11270" width="16.7109375" style="113" customWidth="1"/>
    <col min="11271" max="11271" width="25.42578125" style="113" customWidth="1"/>
    <col min="11272" max="11272" width="20.42578125" style="113" customWidth="1"/>
    <col min="11273" max="11273" width="1.140625" style="113" customWidth="1"/>
    <col min="11274" max="11274" width="16" style="113" customWidth="1"/>
    <col min="11275" max="11275" width="4.42578125" style="113" customWidth="1"/>
    <col min="11276" max="11277" width="21.7109375" style="113" customWidth="1"/>
    <col min="11278" max="11278" width="13.7109375" style="113" customWidth="1"/>
    <col min="11279" max="11279" width="14.28515625" style="113" customWidth="1"/>
    <col min="11280" max="11280" width="10.42578125" style="113" customWidth="1"/>
    <col min="11281" max="11281" width="5.7109375" style="113" customWidth="1"/>
    <col min="11282" max="11282" width="17.140625" style="113" customWidth="1"/>
    <col min="11283" max="11283" width="12.5703125" style="113"/>
    <col min="11284" max="11284" width="8.42578125" style="113" customWidth="1"/>
    <col min="11285" max="11523" width="12.5703125" style="113"/>
    <col min="11524" max="11524" width="15.28515625" style="113" customWidth="1"/>
    <col min="11525" max="11525" width="22.85546875" style="113" customWidth="1"/>
    <col min="11526" max="11526" width="16.7109375" style="113" customWidth="1"/>
    <col min="11527" max="11527" width="25.42578125" style="113" customWidth="1"/>
    <col min="11528" max="11528" width="20.42578125" style="113" customWidth="1"/>
    <col min="11529" max="11529" width="1.140625" style="113" customWidth="1"/>
    <col min="11530" max="11530" width="16" style="113" customWidth="1"/>
    <col min="11531" max="11531" width="4.42578125" style="113" customWidth="1"/>
    <col min="11532" max="11533" width="21.7109375" style="113" customWidth="1"/>
    <col min="11534" max="11534" width="13.7109375" style="113" customWidth="1"/>
    <col min="11535" max="11535" width="14.28515625" style="113" customWidth="1"/>
    <col min="11536" max="11536" width="10.42578125" style="113" customWidth="1"/>
    <col min="11537" max="11537" width="5.7109375" style="113" customWidth="1"/>
    <col min="11538" max="11538" width="17.140625" style="113" customWidth="1"/>
    <col min="11539" max="11539" width="12.5703125" style="113"/>
    <col min="11540" max="11540" width="8.42578125" style="113" customWidth="1"/>
    <col min="11541" max="11779" width="12.5703125" style="113"/>
    <col min="11780" max="11780" width="15.28515625" style="113" customWidth="1"/>
    <col min="11781" max="11781" width="22.85546875" style="113" customWidth="1"/>
    <col min="11782" max="11782" width="16.7109375" style="113" customWidth="1"/>
    <col min="11783" max="11783" width="25.42578125" style="113" customWidth="1"/>
    <col min="11784" max="11784" width="20.42578125" style="113" customWidth="1"/>
    <col min="11785" max="11785" width="1.140625" style="113" customWidth="1"/>
    <col min="11786" max="11786" width="16" style="113" customWidth="1"/>
    <col min="11787" max="11787" width="4.42578125" style="113" customWidth="1"/>
    <col min="11788" max="11789" width="21.7109375" style="113" customWidth="1"/>
    <col min="11790" max="11790" width="13.7109375" style="113" customWidth="1"/>
    <col min="11791" max="11791" width="14.28515625" style="113" customWidth="1"/>
    <col min="11792" max="11792" width="10.42578125" style="113" customWidth="1"/>
    <col min="11793" max="11793" width="5.7109375" style="113" customWidth="1"/>
    <col min="11794" max="11794" width="17.140625" style="113" customWidth="1"/>
    <col min="11795" max="11795" width="12.5703125" style="113"/>
    <col min="11796" max="11796" width="8.42578125" style="113" customWidth="1"/>
    <col min="11797" max="12035" width="12.5703125" style="113"/>
    <col min="12036" max="12036" width="15.28515625" style="113" customWidth="1"/>
    <col min="12037" max="12037" width="22.85546875" style="113" customWidth="1"/>
    <col min="12038" max="12038" width="16.7109375" style="113" customWidth="1"/>
    <col min="12039" max="12039" width="25.42578125" style="113" customWidth="1"/>
    <col min="12040" max="12040" width="20.42578125" style="113" customWidth="1"/>
    <col min="12041" max="12041" width="1.140625" style="113" customWidth="1"/>
    <col min="12042" max="12042" width="16" style="113" customWidth="1"/>
    <col min="12043" max="12043" width="4.42578125" style="113" customWidth="1"/>
    <col min="12044" max="12045" width="21.7109375" style="113" customWidth="1"/>
    <col min="12046" max="12046" width="13.7109375" style="113" customWidth="1"/>
    <col min="12047" max="12047" width="14.28515625" style="113" customWidth="1"/>
    <col min="12048" max="12048" width="10.42578125" style="113" customWidth="1"/>
    <col min="12049" max="12049" width="5.7109375" style="113" customWidth="1"/>
    <col min="12050" max="12050" width="17.140625" style="113" customWidth="1"/>
    <col min="12051" max="12051" width="12.5703125" style="113"/>
    <col min="12052" max="12052" width="8.42578125" style="113" customWidth="1"/>
    <col min="12053" max="12291" width="12.5703125" style="113"/>
    <col min="12292" max="12292" width="15.28515625" style="113" customWidth="1"/>
    <col min="12293" max="12293" width="22.85546875" style="113" customWidth="1"/>
    <col min="12294" max="12294" width="16.7109375" style="113" customWidth="1"/>
    <col min="12295" max="12295" width="25.42578125" style="113" customWidth="1"/>
    <col min="12296" max="12296" width="20.42578125" style="113" customWidth="1"/>
    <col min="12297" max="12297" width="1.140625" style="113" customWidth="1"/>
    <col min="12298" max="12298" width="16" style="113" customWidth="1"/>
    <col min="12299" max="12299" width="4.42578125" style="113" customWidth="1"/>
    <col min="12300" max="12301" width="21.7109375" style="113" customWidth="1"/>
    <col min="12302" max="12302" width="13.7109375" style="113" customWidth="1"/>
    <col min="12303" max="12303" width="14.28515625" style="113" customWidth="1"/>
    <col min="12304" max="12304" width="10.42578125" style="113" customWidth="1"/>
    <col min="12305" max="12305" width="5.7109375" style="113" customWidth="1"/>
    <col min="12306" max="12306" width="17.140625" style="113" customWidth="1"/>
    <col min="12307" max="12307" width="12.5703125" style="113"/>
    <col min="12308" max="12308" width="8.42578125" style="113" customWidth="1"/>
    <col min="12309" max="12547" width="12.5703125" style="113"/>
    <col min="12548" max="12548" width="15.28515625" style="113" customWidth="1"/>
    <col min="12549" max="12549" width="22.85546875" style="113" customWidth="1"/>
    <col min="12550" max="12550" width="16.7109375" style="113" customWidth="1"/>
    <col min="12551" max="12551" width="25.42578125" style="113" customWidth="1"/>
    <col min="12552" max="12552" width="20.42578125" style="113" customWidth="1"/>
    <col min="12553" max="12553" width="1.140625" style="113" customWidth="1"/>
    <col min="12554" max="12554" width="16" style="113" customWidth="1"/>
    <col min="12555" max="12555" width="4.42578125" style="113" customWidth="1"/>
    <col min="12556" max="12557" width="21.7109375" style="113" customWidth="1"/>
    <col min="12558" max="12558" width="13.7109375" style="113" customWidth="1"/>
    <col min="12559" max="12559" width="14.28515625" style="113" customWidth="1"/>
    <col min="12560" max="12560" width="10.42578125" style="113" customWidth="1"/>
    <col min="12561" max="12561" width="5.7109375" style="113" customWidth="1"/>
    <col min="12562" max="12562" width="17.140625" style="113" customWidth="1"/>
    <col min="12563" max="12563" width="12.5703125" style="113"/>
    <col min="12564" max="12564" width="8.42578125" style="113" customWidth="1"/>
    <col min="12565" max="12803" width="12.5703125" style="113"/>
    <col min="12804" max="12804" width="15.28515625" style="113" customWidth="1"/>
    <col min="12805" max="12805" width="22.85546875" style="113" customWidth="1"/>
    <col min="12806" max="12806" width="16.7109375" style="113" customWidth="1"/>
    <col min="12807" max="12807" width="25.42578125" style="113" customWidth="1"/>
    <col min="12808" max="12808" width="20.42578125" style="113" customWidth="1"/>
    <col min="12809" max="12809" width="1.140625" style="113" customWidth="1"/>
    <col min="12810" max="12810" width="16" style="113" customWidth="1"/>
    <col min="12811" max="12811" width="4.42578125" style="113" customWidth="1"/>
    <col min="12812" max="12813" width="21.7109375" style="113" customWidth="1"/>
    <col min="12814" max="12814" width="13.7109375" style="113" customWidth="1"/>
    <col min="12815" max="12815" width="14.28515625" style="113" customWidth="1"/>
    <col min="12816" max="12816" width="10.42578125" style="113" customWidth="1"/>
    <col min="12817" max="12817" width="5.7109375" style="113" customWidth="1"/>
    <col min="12818" max="12818" width="17.140625" style="113" customWidth="1"/>
    <col min="12819" max="12819" width="12.5703125" style="113"/>
    <col min="12820" max="12820" width="8.42578125" style="113" customWidth="1"/>
    <col min="12821" max="13059" width="12.5703125" style="113"/>
    <col min="13060" max="13060" width="15.28515625" style="113" customWidth="1"/>
    <col min="13061" max="13061" width="22.85546875" style="113" customWidth="1"/>
    <col min="13062" max="13062" width="16.7109375" style="113" customWidth="1"/>
    <col min="13063" max="13063" width="25.42578125" style="113" customWidth="1"/>
    <col min="13064" max="13064" width="20.42578125" style="113" customWidth="1"/>
    <col min="13065" max="13065" width="1.140625" style="113" customWidth="1"/>
    <col min="13066" max="13066" width="16" style="113" customWidth="1"/>
    <col min="13067" max="13067" width="4.42578125" style="113" customWidth="1"/>
    <col min="13068" max="13069" width="21.7109375" style="113" customWidth="1"/>
    <col min="13070" max="13070" width="13.7109375" style="113" customWidth="1"/>
    <col min="13071" max="13071" width="14.28515625" style="113" customWidth="1"/>
    <col min="13072" max="13072" width="10.42578125" style="113" customWidth="1"/>
    <col min="13073" max="13073" width="5.7109375" style="113" customWidth="1"/>
    <col min="13074" max="13074" width="17.140625" style="113" customWidth="1"/>
    <col min="13075" max="13075" width="12.5703125" style="113"/>
    <col min="13076" max="13076" width="8.42578125" style="113" customWidth="1"/>
    <col min="13077" max="13315" width="12.5703125" style="113"/>
    <col min="13316" max="13316" width="15.28515625" style="113" customWidth="1"/>
    <col min="13317" max="13317" width="22.85546875" style="113" customWidth="1"/>
    <col min="13318" max="13318" width="16.7109375" style="113" customWidth="1"/>
    <col min="13319" max="13319" width="25.42578125" style="113" customWidth="1"/>
    <col min="13320" max="13320" width="20.42578125" style="113" customWidth="1"/>
    <col min="13321" max="13321" width="1.140625" style="113" customWidth="1"/>
    <col min="13322" max="13322" width="16" style="113" customWidth="1"/>
    <col min="13323" max="13323" width="4.42578125" style="113" customWidth="1"/>
    <col min="13324" max="13325" width="21.7109375" style="113" customWidth="1"/>
    <col min="13326" max="13326" width="13.7109375" style="113" customWidth="1"/>
    <col min="13327" max="13327" width="14.28515625" style="113" customWidth="1"/>
    <col min="13328" max="13328" width="10.42578125" style="113" customWidth="1"/>
    <col min="13329" max="13329" width="5.7109375" style="113" customWidth="1"/>
    <col min="13330" max="13330" width="17.140625" style="113" customWidth="1"/>
    <col min="13331" max="13331" width="12.5703125" style="113"/>
    <col min="13332" max="13332" width="8.42578125" style="113" customWidth="1"/>
    <col min="13333" max="13571" width="12.5703125" style="113"/>
    <col min="13572" max="13572" width="15.28515625" style="113" customWidth="1"/>
    <col min="13573" max="13573" width="22.85546875" style="113" customWidth="1"/>
    <col min="13574" max="13574" width="16.7109375" style="113" customWidth="1"/>
    <col min="13575" max="13575" width="25.42578125" style="113" customWidth="1"/>
    <col min="13576" max="13576" width="20.42578125" style="113" customWidth="1"/>
    <col min="13577" max="13577" width="1.140625" style="113" customWidth="1"/>
    <col min="13578" max="13578" width="16" style="113" customWidth="1"/>
    <col min="13579" max="13579" width="4.42578125" style="113" customWidth="1"/>
    <col min="13580" max="13581" width="21.7109375" style="113" customWidth="1"/>
    <col min="13582" max="13582" width="13.7109375" style="113" customWidth="1"/>
    <col min="13583" max="13583" width="14.28515625" style="113" customWidth="1"/>
    <col min="13584" max="13584" width="10.42578125" style="113" customWidth="1"/>
    <col min="13585" max="13585" width="5.7109375" style="113" customWidth="1"/>
    <col min="13586" max="13586" width="17.140625" style="113" customWidth="1"/>
    <col min="13587" max="13587" width="12.5703125" style="113"/>
    <col min="13588" max="13588" width="8.42578125" style="113" customWidth="1"/>
    <col min="13589" max="13827" width="12.5703125" style="113"/>
    <col min="13828" max="13828" width="15.28515625" style="113" customWidth="1"/>
    <col min="13829" max="13829" width="22.85546875" style="113" customWidth="1"/>
    <col min="13830" max="13830" width="16.7109375" style="113" customWidth="1"/>
    <col min="13831" max="13831" width="25.42578125" style="113" customWidth="1"/>
    <col min="13832" max="13832" width="20.42578125" style="113" customWidth="1"/>
    <col min="13833" max="13833" width="1.140625" style="113" customWidth="1"/>
    <col min="13834" max="13834" width="16" style="113" customWidth="1"/>
    <col min="13835" max="13835" width="4.42578125" style="113" customWidth="1"/>
    <col min="13836" max="13837" width="21.7109375" style="113" customWidth="1"/>
    <col min="13838" max="13838" width="13.7109375" style="113" customWidth="1"/>
    <col min="13839" max="13839" width="14.28515625" style="113" customWidth="1"/>
    <col min="13840" max="13840" width="10.42578125" style="113" customWidth="1"/>
    <col min="13841" max="13841" width="5.7109375" style="113" customWidth="1"/>
    <col min="13842" max="13842" width="17.140625" style="113" customWidth="1"/>
    <col min="13843" max="13843" width="12.5703125" style="113"/>
    <col min="13844" max="13844" width="8.42578125" style="113" customWidth="1"/>
    <col min="13845" max="14083" width="12.5703125" style="113"/>
    <col min="14084" max="14084" width="15.28515625" style="113" customWidth="1"/>
    <col min="14085" max="14085" width="22.85546875" style="113" customWidth="1"/>
    <col min="14086" max="14086" width="16.7109375" style="113" customWidth="1"/>
    <col min="14087" max="14087" width="25.42578125" style="113" customWidth="1"/>
    <col min="14088" max="14088" width="20.42578125" style="113" customWidth="1"/>
    <col min="14089" max="14089" width="1.140625" style="113" customWidth="1"/>
    <col min="14090" max="14090" width="16" style="113" customWidth="1"/>
    <col min="14091" max="14091" width="4.42578125" style="113" customWidth="1"/>
    <col min="14092" max="14093" width="21.7109375" style="113" customWidth="1"/>
    <col min="14094" max="14094" width="13.7109375" style="113" customWidth="1"/>
    <col min="14095" max="14095" width="14.28515625" style="113" customWidth="1"/>
    <col min="14096" max="14096" width="10.42578125" style="113" customWidth="1"/>
    <col min="14097" max="14097" width="5.7109375" style="113" customWidth="1"/>
    <col min="14098" max="14098" width="17.140625" style="113" customWidth="1"/>
    <col min="14099" max="14099" width="12.5703125" style="113"/>
    <col min="14100" max="14100" width="8.42578125" style="113" customWidth="1"/>
    <col min="14101" max="14339" width="12.5703125" style="113"/>
    <col min="14340" max="14340" width="15.28515625" style="113" customWidth="1"/>
    <col min="14341" max="14341" width="22.85546875" style="113" customWidth="1"/>
    <col min="14342" max="14342" width="16.7109375" style="113" customWidth="1"/>
    <col min="14343" max="14343" width="25.42578125" style="113" customWidth="1"/>
    <col min="14344" max="14344" width="20.42578125" style="113" customWidth="1"/>
    <col min="14345" max="14345" width="1.140625" style="113" customWidth="1"/>
    <col min="14346" max="14346" width="16" style="113" customWidth="1"/>
    <col min="14347" max="14347" width="4.42578125" style="113" customWidth="1"/>
    <col min="14348" max="14349" width="21.7109375" style="113" customWidth="1"/>
    <col min="14350" max="14350" width="13.7109375" style="113" customWidth="1"/>
    <col min="14351" max="14351" width="14.28515625" style="113" customWidth="1"/>
    <col min="14352" max="14352" width="10.42578125" style="113" customWidth="1"/>
    <col min="14353" max="14353" width="5.7109375" style="113" customWidth="1"/>
    <col min="14354" max="14354" width="17.140625" style="113" customWidth="1"/>
    <col min="14355" max="14355" width="12.5703125" style="113"/>
    <col min="14356" max="14356" width="8.42578125" style="113" customWidth="1"/>
    <col min="14357" max="14595" width="12.5703125" style="113"/>
    <col min="14596" max="14596" width="15.28515625" style="113" customWidth="1"/>
    <col min="14597" max="14597" width="22.85546875" style="113" customWidth="1"/>
    <col min="14598" max="14598" width="16.7109375" style="113" customWidth="1"/>
    <col min="14599" max="14599" width="25.42578125" style="113" customWidth="1"/>
    <col min="14600" max="14600" width="20.42578125" style="113" customWidth="1"/>
    <col min="14601" max="14601" width="1.140625" style="113" customWidth="1"/>
    <col min="14602" max="14602" width="16" style="113" customWidth="1"/>
    <col min="14603" max="14603" width="4.42578125" style="113" customWidth="1"/>
    <col min="14604" max="14605" width="21.7109375" style="113" customWidth="1"/>
    <col min="14606" max="14606" width="13.7109375" style="113" customWidth="1"/>
    <col min="14607" max="14607" width="14.28515625" style="113" customWidth="1"/>
    <col min="14608" max="14608" width="10.42578125" style="113" customWidth="1"/>
    <col min="14609" max="14609" width="5.7109375" style="113" customWidth="1"/>
    <col min="14610" max="14610" width="17.140625" style="113" customWidth="1"/>
    <col min="14611" max="14611" width="12.5703125" style="113"/>
    <col min="14612" max="14612" width="8.42578125" style="113" customWidth="1"/>
    <col min="14613" max="14851" width="12.5703125" style="113"/>
    <col min="14852" max="14852" width="15.28515625" style="113" customWidth="1"/>
    <col min="14853" max="14853" width="22.85546875" style="113" customWidth="1"/>
    <col min="14854" max="14854" width="16.7109375" style="113" customWidth="1"/>
    <col min="14855" max="14855" width="25.42578125" style="113" customWidth="1"/>
    <col min="14856" max="14856" width="20.42578125" style="113" customWidth="1"/>
    <col min="14857" max="14857" width="1.140625" style="113" customWidth="1"/>
    <col min="14858" max="14858" width="16" style="113" customWidth="1"/>
    <col min="14859" max="14859" width="4.42578125" style="113" customWidth="1"/>
    <col min="14860" max="14861" width="21.7109375" style="113" customWidth="1"/>
    <col min="14862" max="14862" width="13.7109375" style="113" customWidth="1"/>
    <col min="14863" max="14863" width="14.28515625" style="113" customWidth="1"/>
    <col min="14864" max="14864" width="10.42578125" style="113" customWidth="1"/>
    <col min="14865" max="14865" width="5.7109375" style="113" customWidth="1"/>
    <col min="14866" max="14866" width="17.140625" style="113" customWidth="1"/>
    <col min="14867" max="14867" width="12.5703125" style="113"/>
    <col min="14868" max="14868" width="8.42578125" style="113" customWidth="1"/>
    <col min="14869" max="15107" width="12.5703125" style="113"/>
    <col min="15108" max="15108" width="15.28515625" style="113" customWidth="1"/>
    <col min="15109" max="15109" width="22.85546875" style="113" customWidth="1"/>
    <col min="15110" max="15110" width="16.7109375" style="113" customWidth="1"/>
    <col min="15111" max="15111" width="25.42578125" style="113" customWidth="1"/>
    <col min="15112" max="15112" width="20.42578125" style="113" customWidth="1"/>
    <col min="15113" max="15113" width="1.140625" style="113" customWidth="1"/>
    <col min="15114" max="15114" width="16" style="113" customWidth="1"/>
    <col min="15115" max="15115" width="4.42578125" style="113" customWidth="1"/>
    <col min="15116" max="15117" width="21.7109375" style="113" customWidth="1"/>
    <col min="15118" max="15118" width="13.7109375" style="113" customWidth="1"/>
    <col min="15119" max="15119" width="14.28515625" style="113" customWidth="1"/>
    <col min="15120" max="15120" width="10.42578125" style="113" customWidth="1"/>
    <col min="15121" max="15121" width="5.7109375" style="113" customWidth="1"/>
    <col min="15122" max="15122" width="17.140625" style="113" customWidth="1"/>
    <col min="15123" max="15123" width="12.5703125" style="113"/>
    <col min="15124" max="15124" width="8.42578125" style="113" customWidth="1"/>
    <col min="15125" max="15363" width="12.5703125" style="113"/>
    <col min="15364" max="15364" width="15.28515625" style="113" customWidth="1"/>
    <col min="15365" max="15365" width="22.85546875" style="113" customWidth="1"/>
    <col min="15366" max="15366" width="16.7109375" style="113" customWidth="1"/>
    <col min="15367" max="15367" width="25.42578125" style="113" customWidth="1"/>
    <col min="15368" max="15368" width="20.42578125" style="113" customWidth="1"/>
    <col min="15369" max="15369" width="1.140625" style="113" customWidth="1"/>
    <col min="15370" max="15370" width="16" style="113" customWidth="1"/>
    <col min="15371" max="15371" width="4.42578125" style="113" customWidth="1"/>
    <col min="15372" max="15373" width="21.7109375" style="113" customWidth="1"/>
    <col min="15374" max="15374" width="13.7109375" style="113" customWidth="1"/>
    <col min="15375" max="15375" width="14.28515625" style="113" customWidth="1"/>
    <col min="15376" max="15376" width="10.42578125" style="113" customWidth="1"/>
    <col min="15377" max="15377" width="5.7109375" style="113" customWidth="1"/>
    <col min="15378" max="15378" width="17.140625" style="113" customWidth="1"/>
    <col min="15379" max="15379" width="12.5703125" style="113"/>
    <col min="15380" max="15380" width="8.42578125" style="113" customWidth="1"/>
    <col min="15381" max="15619" width="12.5703125" style="113"/>
    <col min="15620" max="15620" width="15.28515625" style="113" customWidth="1"/>
    <col min="15621" max="15621" width="22.85546875" style="113" customWidth="1"/>
    <col min="15622" max="15622" width="16.7109375" style="113" customWidth="1"/>
    <col min="15623" max="15623" width="25.42578125" style="113" customWidth="1"/>
    <col min="15624" max="15624" width="20.42578125" style="113" customWidth="1"/>
    <col min="15625" max="15625" width="1.140625" style="113" customWidth="1"/>
    <col min="15626" max="15626" width="16" style="113" customWidth="1"/>
    <col min="15627" max="15627" width="4.42578125" style="113" customWidth="1"/>
    <col min="15628" max="15629" width="21.7109375" style="113" customWidth="1"/>
    <col min="15630" max="15630" width="13.7109375" style="113" customWidth="1"/>
    <col min="15631" max="15631" width="14.28515625" style="113" customWidth="1"/>
    <col min="15632" max="15632" width="10.42578125" style="113" customWidth="1"/>
    <col min="15633" max="15633" width="5.7109375" style="113" customWidth="1"/>
    <col min="15634" max="15634" width="17.140625" style="113" customWidth="1"/>
    <col min="15635" max="15635" width="12.5703125" style="113"/>
    <col min="15636" max="15636" width="8.42578125" style="113" customWidth="1"/>
    <col min="15637" max="15875" width="12.5703125" style="113"/>
    <col min="15876" max="15876" width="15.28515625" style="113" customWidth="1"/>
    <col min="15877" max="15877" width="22.85546875" style="113" customWidth="1"/>
    <col min="15878" max="15878" width="16.7109375" style="113" customWidth="1"/>
    <col min="15879" max="15879" width="25.42578125" style="113" customWidth="1"/>
    <col min="15880" max="15880" width="20.42578125" style="113" customWidth="1"/>
    <col min="15881" max="15881" width="1.140625" style="113" customWidth="1"/>
    <col min="15882" max="15882" width="16" style="113" customWidth="1"/>
    <col min="15883" max="15883" width="4.42578125" style="113" customWidth="1"/>
    <col min="15884" max="15885" width="21.7109375" style="113" customWidth="1"/>
    <col min="15886" max="15886" width="13.7109375" style="113" customWidth="1"/>
    <col min="15887" max="15887" width="14.28515625" style="113" customWidth="1"/>
    <col min="15888" max="15888" width="10.42578125" style="113" customWidth="1"/>
    <col min="15889" max="15889" width="5.7109375" style="113" customWidth="1"/>
    <col min="15890" max="15890" width="17.140625" style="113" customWidth="1"/>
    <col min="15891" max="15891" width="12.5703125" style="113"/>
    <col min="15892" max="15892" width="8.42578125" style="113" customWidth="1"/>
    <col min="15893" max="16131" width="12.5703125" style="113"/>
    <col min="16132" max="16132" width="15.28515625" style="113" customWidth="1"/>
    <col min="16133" max="16133" width="22.85546875" style="113" customWidth="1"/>
    <col min="16134" max="16134" width="16.7109375" style="113" customWidth="1"/>
    <col min="16135" max="16135" width="25.42578125" style="113" customWidth="1"/>
    <col min="16136" max="16136" width="20.42578125" style="113" customWidth="1"/>
    <col min="16137" max="16137" width="1.140625" style="113" customWidth="1"/>
    <col min="16138" max="16138" width="16" style="113" customWidth="1"/>
    <col min="16139" max="16139" width="4.42578125" style="113" customWidth="1"/>
    <col min="16140" max="16141" width="21.7109375" style="113" customWidth="1"/>
    <col min="16142" max="16142" width="13.7109375" style="113" customWidth="1"/>
    <col min="16143" max="16143" width="14.28515625" style="113" customWidth="1"/>
    <col min="16144" max="16144" width="10.42578125" style="113" customWidth="1"/>
    <col min="16145" max="16145" width="5.7109375" style="113" customWidth="1"/>
    <col min="16146" max="16146" width="17.140625" style="113" customWidth="1"/>
    <col min="16147" max="16147" width="12.5703125" style="113"/>
    <col min="16148" max="16148" width="8.42578125" style="113" customWidth="1"/>
    <col min="16149" max="16384" width="12.5703125" style="113"/>
  </cols>
  <sheetData>
    <row r="1" spans="1:25" s="98" customFormat="1">
      <c r="A1" s="96"/>
      <c r="B1" s="97"/>
      <c r="C1" s="96"/>
      <c r="D1" s="96"/>
      <c r="E1" s="96"/>
      <c r="F1" s="96"/>
      <c r="G1" s="96"/>
      <c r="H1" s="96"/>
      <c r="I1" s="96"/>
      <c r="J1" s="96"/>
      <c r="K1" s="96"/>
      <c r="L1" s="61"/>
      <c r="M1" s="61"/>
      <c r="N1" s="61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s="98" customFormat="1" ht="13.5" thickBot="1">
      <c r="A2" s="96"/>
      <c r="B2" s="97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1:25" s="98" customFormat="1" ht="12.75" customHeight="1" thickBot="1">
      <c r="A3" s="61"/>
      <c r="B3" s="61"/>
      <c r="C3" s="61"/>
      <c r="D3" s="99"/>
      <c r="E3" s="100"/>
      <c r="F3" s="101"/>
      <c r="G3" s="637" t="s">
        <v>79</v>
      </c>
      <c r="H3" s="638"/>
      <c r="I3" s="638"/>
      <c r="J3" s="639"/>
      <c r="K3" s="102"/>
      <c r="L3" s="640" t="s">
        <v>66</v>
      </c>
      <c r="M3" s="641"/>
      <c r="N3" s="103" t="s">
        <v>22</v>
      </c>
      <c r="O3" s="104"/>
      <c r="P3" s="105"/>
      <c r="Q3" s="106"/>
      <c r="R3" s="106"/>
      <c r="S3" s="96"/>
      <c r="T3" s="96"/>
      <c r="U3" s="96"/>
      <c r="V3" s="96"/>
      <c r="W3" s="96"/>
      <c r="X3" s="96"/>
      <c r="Y3" s="96"/>
    </row>
    <row r="4" spans="1:25" ht="43.5" customHeight="1" thickBot="1">
      <c r="A4" s="61"/>
      <c r="B4" s="61"/>
      <c r="C4" s="61"/>
      <c r="D4" s="107"/>
      <c r="E4" s="108"/>
      <c r="F4" s="109"/>
      <c r="G4" s="642" t="str">
        <f>'FDT - Admin - Achat'!G2</f>
        <v>Untel</v>
      </c>
      <c r="H4" s="643"/>
      <c r="I4" s="643"/>
      <c r="J4" s="644"/>
      <c r="K4" s="110"/>
      <c r="L4" s="645">
        <f>LOOKUP(N4,Period!A3:A55,Period!C3:C55)</f>
        <v>45668</v>
      </c>
      <c r="M4" s="646"/>
      <c r="N4" s="111">
        <f>'FDT - Admin - Achat'!N2</f>
        <v>3</v>
      </c>
      <c r="O4" s="104"/>
      <c r="P4" s="105"/>
      <c r="Q4" s="96"/>
      <c r="R4" s="112"/>
      <c r="S4" s="112"/>
      <c r="T4" s="112"/>
      <c r="U4" s="112"/>
      <c r="V4" s="112"/>
      <c r="W4" s="112"/>
      <c r="X4" s="112"/>
      <c r="Y4" s="112"/>
    </row>
    <row r="5" spans="1:25" ht="37.5" customHeight="1" thickBot="1">
      <c r="A5" s="112"/>
      <c r="B5" s="114"/>
      <c r="C5" s="115"/>
      <c r="D5" s="115"/>
      <c r="E5" s="115"/>
      <c r="F5" s="112"/>
      <c r="G5" s="112"/>
      <c r="H5" s="112"/>
      <c r="I5" s="112"/>
      <c r="J5" s="112"/>
      <c r="K5" s="112"/>
      <c r="L5" s="647" t="s">
        <v>49</v>
      </c>
      <c r="M5" s="648"/>
      <c r="N5" s="649"/>
      <c r="O5" s="116"/>
      <c r="P5" s="105"/>
      <c r="Q5" s="96"/>
      <c r="R5" s="96"/>
      <c r="S5" s="96"/>
      <c r="T5" s="96"/>
      <c r="U5" s="96"/>
      <c r="V5" s="112"/>
      <c r="W5" s="112"/>
      <c r="X5" s="112"/>
      <c r="Y5" s="112"/>
    </row>
    <row r="6" spans="1:25" s="126" customFormat="1" ht="26.25" thickBot="1">
      <c r="A6" s="117"/>
      <c r="B6" s="118" t="s">
        <v>50</v>
      </c>
      <c r="C6" s="627" t="s">
        <v>3</v>
      </c>
      <c r="D6" s="628"/>
      <c r="E6" s="628"/>
      <c r="F6" s="628"/>
      <c r="G6" s="629"/>
      <c r="H6" s="119" t="s">
        <v>51</v>
      </c>
      <c r="I6" s="117"/>
      <c r="J6" s="120" t="s">
        <v>110</v>
      </c>
      <c r="K6" s="117"/>
      <c r="L6" s="121" t="s">
        <v>111</v>
      </c>
      <c r="M6" s="558" t="s">
        <v>52</v>
      </c>
      <c r="N6" s="560" t="s">
        <v>85</v>
      </c>
      <c r="O6" s="122"/>
      <c r="P6" s="105"/>
      <c r="Q6" s="123"/>
      <c r="R6" s="124"/>
      <c r="S6" s="124"/>
      <c r="T6" s="124"/>
      <c r="U6" s="125"/>
      <c r="V6" s="117"/>
      <c r="W6" s="117"/>
      <c r="X6" s="117"/>
      <c r="Y6" s="117"/>
    </row>
    <row r="7" spans="1:25" s="126" customFormat="1" ht="28.5" customHeight="1" thickBot="1">
      <c r="A7" s="117"/>
      <c r="B7" s="127" t="s">
        <v>47</v>
      </c>
      <c r="C7" s="630"/>
      <c r="D7" s="631"/>
      <c r="E7" s="631"/>
      <c r="F7" s="631"/>
      <c r="G7" s="632"/>
      <c r="H7" s="128">
        <v>0.4</v>
      </c>
      <c r="I7" s="129"/>
      <c r="J7" s="130"/>
      <c r="K7" s="117"/>
      <c r="L7" s="121"/>
      <c r="M7" s="559"/>
      <c r="N7" s="561"/>
      <c r="O7" s="105"/>
      <c r="P7" s="105"/>
      <c r="Q7" s="117"/>
      <c r="R7" s="131"/>
      <c r="S7" s="123"/>
      <c r="T7" s="123"/>
      <c r="U7" s="123"/>
      <c r="V7" s="117"/>
      <c r="W7" s="117"/>
      <c r="X7" s="117"/>
      <c r="Y7" s="117"/>
    </row>
    <row r="8" spans="1:25">
      <c r="A8" s="112"/>
      <c r="B8" s="236"/>
      <c r="C8" s="633"/>
      <c r="D8" s="634"/>
      <c r="E8" s="634"/>
      <c r="F8" s="635"/>
      <c r="G8" s="636"/>
      <c r="H8" s="132"/>
      <c r="I8" s="112"/>
      <c r="J8" s="376">
        <f>H8*0.4</f>
        <v>0</v>
      </c>
      <c r="K8" s="112"/>
      <c r="L8" s="133"/>
      <c r="M8" s="371" t="str">
        <f>IF(ISERROR(L8/J8),"",L8/J8)</f>
        <v/>
      </c>
      <c r="N8" s="214"/>
      <c r="O8" s="134"/>
      <c r="P8" s="96"/>
      <c r="Q8" s="135"/>
      <c r="R8" s="136"/>
      <c r="S8" s="96"/>
      <c r="T8" s="96"/>
      <c r="U8" s="96"/>
      <c r="V8" s="112"/>
      <c r="W8" s="112"/>
      <c r="X8" s="112"/>
      <c r="Y8" s="112"/>
    </row>
    <row r="9" spans="1:25">
      <c r="A9" s="112"/>
      <c r="B9" s="237"/>
      <c r="C9" s="591"/>
      <c r="D9" s="592"/>
      <c r="E9" s="592"/>
      <c r="F9" s="592"/>
      <c r="G9" s="593"/>
      <c r="H9" s="137"/>
      <c r="I9" s="112"/>
      <c r="J9" s="376">
        <f t="shared" ref="J9:J14" si="0">H9*0.4</f>
        <v>0</v>
      </c>
      <c r="K9" s="112"/>
      <c r="L9" s="138"/>
      <c r="M9" s="371" t="str">
        <f t="shared" ref="M9:M15" si="1">IF(ISERROR(L9/J9),"",L9/J9)</f>
        <v/>
      </c>
      <c r="N9" s="215"/>
      <c r="O9" s="134"/>
      <c r="P9" s="96"/>
      <c r="Q9" s="135"/>
      <c r="R9" s="136"/>
      <c r="S9" s="96"/>
      <c r="T9" s="96"/>
      <c r="U9" s="96"/>
      <c r="V9" s="112"/>
      <c r="W9" s="112"/>
      <c r="X9" s="112"/>
      <c r="Y9" s="112"/>
    </row>
    <row r="10" spans="1:25">
      <c r="A10" s="112"/>
      <c r="B10" s="237"/>
      <c r="C10" s="591"/>
      <c r="D10" s="592"/>
      <c r="E10" s="592"/>
      <c r="F10" s="592"/>
      <c r="G10" s="593"/>
      <c r="H10" s="137"/>
      <c r="I10" s="112"/>
      <c r="J10" s="376">
        <f t="shared" si="0"/>
        <v>0</v>
      </c>
      <c r="K10" s="112"/>
      <c r="L10" s="138"/>
      <c r="M10" s="371" t="str">
        <f t="shared" si="1"/>
        <v/>
      </c>
      <c r="N10" s="215"/>
      <c r="O10" s="134"/>
      <c r="P10" s="96"/>
      <c r="Q10" s="135"/>
      <c r="R10" s="136"/>
      <c r="S10" s="96"/>
      <c r="T10" s="96"/>
      <c r="U10" s="96"/>
      <c r="V10" s="112"/>
      <c r="W10" s="112"/>
      <c r="X10" s="112"/>
      <c r="Y10" s="112"/>
    </row>
    <row r="11" spans="1:25">
      <c r="A11" s="112"/>
      <c r="B11" s="237"/>
      <c r="C11" s="591"/>
      <c r="D11" s="592"/>
      <c r="E11" s="592"/>
      <c r="F11" s="592"/>
      <c r="G11" s="593"/>
      <c r="H11" s="137"/>
      <c r="I11" s="112"/>
      <c r="J11" s="376">
        <f t="shared" si="0"/>
        <v>0</v>
      </c>
      <c r="K11" s="112"/>
      <c r="L11" s="138"/>
      <c r="M11" s="371" t="str">
        <f t="shared" si="1"/>
        <v/>
      </c>
      <c r="N11" s="215"/>
      <c r="O11" s="134"/>
      <c r="P11" s="96"/>
      <c r="Q11" s="135"/>
      <c r="R11" s="136"/>
      <c r="S11" s="96"/>
      <c r="T11" s="96"/>
      <c r="U11" s="96"/>
      <c r="V11" s="112"/>
      <c r="W11" s="112"/>
      <c r="X11" s="112"/>
      <c r="Y11" s="112"/>
    </row>
    <row r="12" spans="1:25">
      <c r="A12" s="112"/>
      <c r="B12" s="238"/>
      <c r="C12" s="615"/>
      <c r="D12" s="616"/>
      <c r="E12" s="616"/>
      <c r="F12" s="617"/>
      <c r="G12" s="618"/>
      <c r="H12" s="139"/>
      <c r="I12" s="112"/>
      <c r="J12" s="376">
        <f t="shared" si="0"/>
        <v>0</v>
      </c>
      <c r="K12" s="112"/>
      <c r="L12" s="138"/>
      <c r="M12" s="371" t="str">
        <f t="shared" si="1"/>
        <v/>
      </c>
      <c r="N12" s="223"/>
      <c r="O12" s="134"/>
      <c r="P12" s="96"/>
      <c r="Q12" s="135"/>
      <c r="R12" s="96"/>
      <c r="S12" s="96"/>
      <c r="T12" s="96"/>
      <c r="U12" s="96"/>
      <c r="V12" s="112"/>
      <c r="W12" s="112"/>
      <c r="X12" s="112"/>
      <c r="Y12" s="112"/>
    </row>
    <row r="13" spans="1:25" ht="13.5" thickBot="1">
      <c r="A13" s="112"/>
      <c r="B13" s="238"/>
      <c r="C13" s="619"/>
      <c r="D13" s="620"/>
      <c r="E13" s="620"/>
      <c r="F13" s="621"/>
      <c r="G13" s="622"/>
      <c r="H13" s="139"/>
      <c r="I13" s="112"/>
      <c r="J13" s="376">
        <f t="shared" si="0"/>
        <v>0</v>
      </c>
      <c r="K13" s="112"/>
      <c r="L13" s="138"/>
      <c r="M13" s="371" t="str">
        <f t="shared" si="1"/>
        <v/>
      </c>
      <c r="N13" s="223"/>
      <c r="O13" s="140"/>
      <c r="P13" s="96"/>
      <c r="Q13" s="135"/>
      <c r="R13" s="61"/>
      <c r="S13" s="61"/>
      <c r="T13" s="61"/>
      <c r="U13" s="61"/>
      <c r="V13" s="112"/>
      <c r="W13" s="112"/>
      <c r="X13" s="112"/>
      <c r="Y13" s="112"/>
    </row>
    <row r="14" spans="1:25" ht="13.5" thickBot="1">
      <c r="A14" s="112"/>
      <c r="B14" s="239"/>
      <c r="C14" s="623"/>
      <c r="D14" s="624"/>
      <c r="E14" s="624"/>
      <c r="F14" s="625"/>
      <c r="G14" s="626"/>
      <c r="H14" s="141"/>
      <c r="I14" s="112"/>
      <c r="J14" s="376">
        <f t="shared" si="0"/>
        <v>0</v>
      </c>
      <c r="K14" s="112"/>
      <c r="L14" s="142"/>
      <c r="M14" s="372" t="str">
        <f t="shared" si="1"/>
        <v/>
      </c>
      <c r="N14" s="224"/>
      <c r="O14" s="374" t="s">
        <v>88</v>
      </c>
      <c r="P14" s="143"/>
      <c r="Q14" s="135"/>
      <c r="R14" s="61"/>
      <c r="S14" s="61"/>
      <c r="T14" s="61"/>
      <c r="U14" s="61"/>
      <c r="V14" s="112"/>
      <c r="W14" s="112"/>
      <c r="X14" s="112"/>
      <c r="Y14" s="112"/>
    </row>
    <row r="15" spans="1:25" ht="13.5" thickBot="1">
      <c r="A15" s="112"/>
      <c r="B15" s="144"/>
      <c r="C15" s="145"/>
      <c r="D15" s="145"/>
      <c r="E15" s="145"/>
      <c r="F15" s="145"/>
      <c r="G15" s="146" t="s">
        <v>0</v>
      </c>
      <c r="H15" s="377">
        <f>SUM(H8:H14)</f>
        <v>0</v>
      </c>
      <c r="I15" s="112"/>
      <c r="J15" s="378">
        <f>SUM(J8:J14)</f>
        <v>0</v>
      </c>
      <c r="K15" s="112"/>
      <c r="L15" s="147">
        <f>SUM(L8:L14)</f>
        <v>0</v>
      </c>
      <c r="M15" s="373" t="str">
        <f t="shared" si="1"/>
        <v/>
      </c>
      <c r="N15" s="148"/>
      <c r="O15" s="375">
        <v>54018</v>
      </c>
      <c r="P15" s="143"/>
      <c r="Q15" s="135"/>
      <c r="R15" s="61"/>
      <c r="S15" s="61"/>
      <c r="T15" s="61"/>
      <c r="U15" s="61"/>
      <c r="V15" s="112"/>
      <c r="W15" s="112"/>
      <c r="X15" s="112"/>
      <c r="Y15" s="112"/>
    </row>
    <row r="16" spans="1:25" ht="5.25" customHeight="1">
      <c r="A16" s="112"/>
      <c r="B16" s="144"/>
      <c r="C16" s="145"/>
      <c r="D16" s="145"/>
      <c r="E16" s="145"/>
      <c r="F16" s="145"/>
      <c r="G16" s="145"/>
      <c r="H16" s="96"/>
      <c r="I16" s="112"/>
      <c r="J16" s="112"/>
      <c r="K16" s="112"/>
      <c r="L16" s="112"/>
      <c r="M16" s="112"/>
      <c r="N16" s="112"/>
      <c r="P16" s="96"/>
      <c r="Q16" s="135"/>
      <c r="R16" s="61"/>
      <c r="S16" s="61"/>
      <c r="T16" s="61"/>
      <c r="U16" s="61"/>
      <c r="V16" s="112"/>
      <c r="W16" s="112"/>
      <c r="X16" s="112"/>
      <c r="Y16" s="112"/>
    </row>
    <row r="17" spans="1:25" ht="6.75" customHeight="1" thickBot="1">
      <c r="A17" s="112"/>
      <c r="B17" s="144"/>
      <c r="C17" s="145"/>
      <c r="D17" s="145"/>
      <c r="E17" s="145"/>
      <c r="F17" s="145"/>
      <c r="G17" s="145"/>
      <c r="H17" s="96"/>
      <c r="I17" s="112"/>
      <c r="J17" s="112"/>
      <c r="K17" s="112"/>
      <c r="L17" s="112"/>
      <c r="M17" s="112"/>
      <c r="N17" s="112"/>
      <c r="O17" s="112"/>
      <c r="P17" s="96"/>
      <c r="Q17" s="135"/>
      <c r="R17" s="61"/>
      <c r="S17" s="61"/>
      <c r="T17" s="61"/>
      <c r="U17" s="61"/>
      <c r="V17" s="112"/>
      <c r="W17" s="112"/>
      <c r="X17" s="112"/>
      <c r="Y17" s="112"/>
    </row>
    <row r="18" spans="1:25" s="126" customFormat="1">
      <c r="A18" s="117"/>
      <c r="B18" s="149" t="s">
        <v>77</v>
      </c>
      <c r="C18" s="627" t="s">
        <v>94</v>
      </c>
      <c r="D18" s="628"/>
      <c r="E18" s="628"/>
      <c r="F18" s="628"/>
      <c r="G18" s="628"/>
      <c r="H18" s="629"/>
      <c r="I18" s="129"/>
      <c r="J18" s="560" t="s">
        <v>0</v>
      </c>
      <c r="K18" s="117"/>
      <c r="L18" s="150"/>
      <c r="M18" s="558" t="s">
        <v>52</v>
      </c>
      <c r="N18" s="560" t="s">
        <v>85</v>
      </c>
      <c r="O18" s="122"/>
      <c r="P18" s="105"/>
      <c r="Q18" s="135"/>
      <c r="R18" s="61"/>
      <c r="S18" s="61"/>
      <c r="T18" s="61"/>
      <c r="U18" s="61"/>
      <c r="V18" s="117"/>
      <c r="W18" s="117"/>
      <c r="X18" s="117"/>
      <c r="Y18" s="117"/>
    </row>
    <row r="19" spans="1:25" s="126" customFormat="1" ht="13.5" thickBot="1">
      <c r="A19" s="117"/>
      <c r="B19" s="127" t="s">
        <v>47</v>
      </c>
      <c r="C19" s="606" t="s">
        <v>112</v>
      </c>
      <c r="D19" s="607"/>
      <c r="E19" s="607"/>
      <c r="F19" s="607"/>
      <c r="G19" s="607"/>
      <c r="H19" s="608"/>
      <c r="I19" s="129"/>
      <c r="J19" s="561"/>
      <c r="K19" s="117"/>
      <c r="L19" s="151"/>
      <c r="M19" s="559"/>
      <c r="N19" s="561"/>
      <c r="O19" s="122"/>
      <c r="P19" s="105"/>
      <c r="Q19" s="135"/>
      <c r="R19" s="61"/>
      <c r="S19" s="61"/>
      <c r="T19" s="61"/>
      <c r="U19" s="61"/>
      <c r="V19" s="117"/>
      <c r="W19" s="117"/>
      <c r="X19" s="117"/>
      <c r="Y19" s="117"/>
    </row>
    <row r="20" spans="1:25" ht="14.25" customHeight="1">
      <c r="A20" s="112"/>
      <c r="B20" s="238"/>
      <c r="C20" s="609" t="s">
        <v>91</v>
      </c>
      <c r="D20" s="610"/>
      <c r="E20" s="610"/>
      <c r="F20" s="610"/>
      <c r="G20" s="610"/>
      <c r="H20" s="611"/>
      <c r="I20" s="112"/>
      <c r="J20" s="384"/>
      <c r="K20" s="112"/>
      <c r="L20" s="138"/>
      <c r="M20" s="371" t="str">
        <f t="shared" ref="M20:M26" si="2">IF(ISERROR(L20/J20),"",L20/J20)</f>
        <v/>
      </c>
      <c r="N20" s="219"/>
      <c r="O20" s="134"/>
      <c r="P20" s="105"/>
      <c r="Q20" s="135"/>
      <c r="R20" s="61"/>
      <c r="S20" s="61"/>
      <c r="T20" s="61"/>
      <c r="U20" s="61"/>
      <c r="V20" s="112"/>
      <c r="W20" s="112"/>
      <c r="X20" s="112"/>
      <c r="Y20" s="112"/>
    </row>
    <row r="21" spans="1:25">
      <c r="A21" s="112"/>
      <c r="B21" s="238"/>
      <c r="C21" s="609" t="s">
        <v>91</v>
      </c>
      <c r="D21" s="610"/>
      <c r="E21" s="610"/>
      <c r="F21" s="610"/>
      <c r="G21" s="610"/>
      <c r="H21" s="611"/>
      <c r="I21" s="112"/>
      <c r="J21" s="413"/>
      <c r="K21" s="112"/>
      <c r="L21" s="138"/>
      <c r="M21" s="371" t="str">
        <f t="shared" si="2"/>
        <v/>
      </c>
      <c r="N21" s="215"/>
      <c r="O21" s="134"/>
      <c r="P21" s="96"/>
      <c r="Q21" s="135"/>
      <c r="R21" s="61"/>
      <c r="S21" s="61"/>
      <c r="T21" s="61"/>
      <c r="U21" s="61"/>
      <c r="V21" s="112"/>
      <c r="W21" s="112"/>
      <c r="X21" s="112"/>
      <c r="Y21" s="112"/>
    </row>
    <row r="22" spans="1:25">
      <c r="A22" s="112"/>
      <c r="B22" s="238"/>
      <c r="C22" s="609" t="s">
        <v>91</v>
      </c>
      <c r="D22" s="610"/>
      <c r="E22" s="610"/>
      <c r="F22" s="610"/>
      <c r="G22" s="610"/>
      <c r="H22" s="611"/>
      <c r="I22" s="112"/>
      <c r="J22" s="413"/>
      <c r="K22" s="112"/>
      <c r="L22" s="138"/>
      <c r="M22" s="371" t="str">
        <f t="shared" si="2"/>
        <v/>
      </c>
      <c r="N22" s="215"/>
      <c r="O22" s="134"/>
      <c r="P22" s="96"/>
      <c r="Q22" s="135"/>
      <c r="R22" s="61"/>
      <c r="S22" s="61"/>
      <c r="T22" s="61"/>
      <c r="U22" s="61"/>
      <c r="V22" s="112"/>
      <c r="W22" s="112"/>
      <c r="X22" s="112"/>
      <c r="Y22" s="112"/>
    </row>
    <row r="23" spans="1:25">
      <c r="A23" s="112"/>
      <c r="B23" s="240"/>
      <c r="C23" s="609" t="s">
        <v>91</v>
      </c>
      <c r="D23" s="610"/>
      <c r="E23" s="610"/>
      <c r="F23" s="610"/>
      <c r="G23" s="610"/>
      <c r="H23" s="611"/>
      <c r="I23" s="112"/>
      <c r="J23" s="413"/>
      <c r="K23" s="112"/>
      <c r="L23" s="138"/>
      <c r="M23" s="371" t="str">
        <f t="shared" si="2"/>
        <v/>
      </c>
      <c r="N23" s="220"/>
      <c r="O23" s="134"/>
      <c r="P23" s="96"/>
      <c r="Q23" s="135"/>
      <c r="R23" s="61"/>
      <c r="S23" s="61"/>
      <c r="T23" s="61"/>
      <c r="U23" s="61"/>
      <c r="V23" s="112"/>
      <c r="W23" s="112"/>
      <c r="X23" s="112"/>
      <c r="Y23" s="112"/>
    </row>
    <row r="24" spans="1:25" ht="13.5" thickBot="1">
      <c r="A24" s="112"/>
      <c r="B24" s="240"/>
      <c r="C24" s="609" t="s">
        <v>91</v>
      </c>
      <c r="D24" s="610"/>
      <c r="E24" s="610"/>
      <c r="F24" s="610"/>
      <c r="G24" s="610"/>
      <c r="H24" s="611"/>
      <c r="I24" s="112"/>
      <c r="J24" s="413"/>
      <c r="K24" s="112"/>
      <c r="L24" s="138"/>
      <c r="M24" s="412" t="str">
        <f t="shared" si="2"/>
        <v/>
      </c>
      <c r="N24" s="221"/>
      <c r="O24" s="140"/>
      <c r="P24" s="96"/>
      <c r="Q24" s="135"/>
      <c r="R24" s="61"/>
      <c r="S24" s="61"/>
      <c r="T24" s="61"/>
      <c r="U24" s="61"/>
      <c r="V24" s="112"/>
      <c r="W24" s="112"/>
      <c r="X24" s="112"/>
      <c r="Y24" s="112"/>
    </row>
    <row r="25" spans="1:25" ht="13.5" thickBot="1">
      <c r="A25" s="112"/>
      <c r="B25" s="239"/>
      <c r="C25" s="612" t="s">
        <v>91</v>
      </c>
      <c r="D25" s="613"/>
      <c r="E25" s="613"/>
      <c r="F25" s="613"/>
      <c r="G25" s="613"/>
      <c r="H25" s="614"/>
      <c r="I25" s="112"/>
      <c r="J25" s="414"/>
      <c r="K25" s="112"/>
      <c r="L25" s="138"/>
      <c r="M25" s="372" t="str">
        <f t="shared" si="2"/>
        <v/>
      </c>
      <c r="N25" s="222"/>
      <c r="O25" s="411" t="s">
        <v>88</v>
      </c>
      <c r="P25" s="143"/>
      <c r="Q25" s="135"/>
      <c r="R25" s="61"/>
      <c r="S25" s="61"/>
      <c r="T25" s="61"/>
      <c r="U25" s="61"/>
      <c r="V25" s="112"/>
      <c r="W25" s="112"/>
      <c r="X25" s="112"/>
      <c r="Y25" s="112"/>
    </row>
    <row r="26" spans="1:25" ht="13.5" thickBot="1">
      <c r="A26" s="112"/>
      <c r="B26" s="144"/>
      <c r="C26" s="145"/>
      <c r="D26" s="145"/>
      <c r="E26" s="145"/>
      <c r="F26" s="145"/>
      <c r="G26" s="145"/>
      <c r="H26" s="146" t="s">
        <v>0</v>
      </c>
      <c r="I26" s="112"/>
      <c r="J26" s="392">
        <f>SUM(J21:J25)</f>
        <v>0</v>
      </c>
      <c r="K26" s="112"/>
      <c r="L26" s="147">
        <f>SUM(L20:L25)</f>
        <v>0</v>
      </c>
      <c r="M26" s="373" t="str">
        <f t="shared" si="2"/>
        <v/>
      </c>
      <c r="N26" s="152"/>
      <c r="O26" s="375">
        <v>54017</v>
      </c>
      <c r="P26" s="143"/>
      <c r="Q26" s="135"/>
      <c r="R26" s="61"/>
      <c r="S26" s="61"/>
      <c r="T26" s="61"/>
      <c r="U26" s="61"/>
      <c r="V26" s="112"/>
      <c r="W26" s="112"/>
      <c r="X26" s="112"/>
      <c r="Y26" s="112"/>
    </row>
    <row r="27" spans="1:25" ht="6.4" customHeight="1" thickBot="1">
      <c r="A27" s="112"/>
      <c r="B27" s="144"/>
      <c r="C27" s="145"/>
      <c r="D27" s="145"/>
      <c r="E27" s="145"/>
      <c r="F27" s="145"/>
      <c r="G27" s="145"/>
      <c r="H27" s="153"/>
      <c r="I27" s="112"/>
      <c r="J27" s="154"/>
      <c r="K27" s="112"/>
      <c r="P27" s="96"/>
      <c r="Q27" s="135"/>
      <c r="R27" s="61"/>
      <c r="S27" s="61"/>
      <c r="T27" s="61"/>
      <c r="U27" s="61"/>
      <c r="V27" s="112"/>
      <c r="W27" s="112"/>
      <c r="X27" s="112"/>
      <c r="Y27" s="112"/>
    </row>
    <row r="28" spans="1:25" s="126" customFormat="1" ht="13.5" thickBot="1">
      <c r="A28" s="117"/>
      <c r="B28" s="155" t="s">
        <v>93</v>
      </c>
      <c r="C28" s="588" t="s">
        <v>17</v>
      </c>
      <c r="D28" s="589"/>
      <c r="E28" s="589"/>
      <c r="F28" s="589"/>
      <c r="G28" s="589"/>
      <c r="H28" s="590"/>
      <c r="I28" s="129"/>
      <c r="J28" s="580" t="s">
        <v>0</v>
      </c>
      <c r="K28" s="117"/>
      <c r="L28" s="150"/>
      <c r="M28" s="558" t="s">
        <v>52</v>
      </c>
      <c r="N28" s="560" t="s">
        <v>85</v>
      </c>
      <c r="O28" s="562" t="s">
        <v>88</v>
      </c>
      <c r="P28" s="61"/>
      <c r="Q28" s="135"/>
      <c r="R28" s="61"/>
      <c r="S28" s="61"/>
      <c r="T28" s="61"/>
      <c r="U28" s="61"/>
      <c r="V28" s="117"/>
      <c r="W28" s="117"/>
      <c r="X28" s="117"/>
      <c r="Y28" s="117"/>
    </row>
    <row r="29" spans="1:25" s="126" customFormat="1" ht="26.25" thickBot="1">
      <c r="A29" s="117"/>
      <c r="B29" s="156" t="s">
        <v>47</v>
      </c>
      <c r="C29" s="582" t="s">
        <v>90</v>
      </c>
      <c r="D29" s="583"/>
      <c r="E29" s="583"/>
      <c r="F29" s="583"/>
      <c r="G29" s="584"/>
      <c r="H29" s="345" t="s">
        <v>99</v>
      </c>
      <c r="I29" s="129"/>
      <c r="J29" s="581"/>
      <c r="K29" s="117"/>
      <c r="L29" s="151"/>
      <c r="M29" s="559"/>
      <c r="N29" s="561"/>
      <c r="O29" s="563"/>
      <c r="P29" s="61"/>
      <c r="Q29" s="135"/>
      <c r="R29" s="61"/>
      <c r="S29" s="61"/>
      <c r="T29" s="61"/>
      <c r="U29" s="61"/>
      <c r="V29" s="117"/>
      <c r="W29" s="117"/>
      <c r="X29" s="117"/>
      <c r="Y29" s="117"/>
    </row>
    <row r="30" spans="1:25" ht="12.75" customHeight="1">
      <c r="A30" s="112"/>
      <c r="B30" s="241"/>
      <c r="C30" s="600"/>
      <c r="D30" s="601"/>
      <c r="E30" s="601"/>
      <c r="F30" s="601"/>
      <c r="G30" s="602"/>
      <c r="H30" s="369"/>
      <c r="I30" s="112"/>
      <c r="J30" s="382"/>
      <c r="K30" s="112"/>
      <c r="L30" s="138"/>
      <c r="M30" s="371" t="str">
        <f t="shared" ref="M30:M36" si="3">IF(ISERROR(L30/J30),"",L30/J30)</f>
        <v/>
      </c>
      <c r="N30" s="214"/>
      <c r="O30" s="403"/>
      <c r="P30" s="61"/>
      <c r="Q30" s="135"/>
      <c r="R30" s="61"/>
      <c r="S30" s="61"/>
      <c r="T30" s="61"/>
      <c r="U30" s="61"/>
      <c r="V30" s="112"/>
      <c r="W30" s="112"/>
      <c r="X30" s="112"/>
      <c r="Y30" s="112"/>
    </row>
    <row r="31" spans="1:25" ht="12.75" customHeight="1">
      <c r="A31" s="112"/>
      <c r="B31" s="242"/>
      <c r="C31" s="603"/>
      <c r="D31" s="604"/>
      <c r="E31" s="604"/>
      <c r="F31" s="604"/>
      <c r="G31" s="605"/>
      <c r="H31" s="339"/>
      <c r="I31" s="112"/>
      <c r="J31" s="415"/>
      <c r="K31" s="112"/>
      <c r="L31" s="138"/>
      <c r="M31" s="371" t="str">
        <f t="shared" si="3"/>
        <v/>
      </c>
      <c r="N31" s="215"/>
      <c r="O31" s="404"/>
      <c r="P31" s="61"/>
      <c r="Q31" s="135"/>
      <c r="R31" s="61"/>
      <c r="S31" s="61"/>
      <c r="T31" s="61"/>
      <c r="U31" s="61"/>
      <c r="V31" s="112"/>
      <c r="W31" s="112"/>
      <c r="X31" s="112"/>
      <c r="Y31" s="112"/>
    </row>
    <row r="32" spans="1:25" ht="12.75" customHeight="1">
      <c r="A32" s="112"/>
      <c r="B32" s="242"/>
      <c r="C32" s="603"/>
      <c r="D32" s="604"/>
      <c r="E32" s="604"/>
      <c r="F32" s="604"/>
      <c r="G32" s="605"/>
      <c r="H32" s="338"/>
      <c r="I32" s="112"/>
      <c r="J32" s="384"/>
      <c r="K32" s="112"/>
      <c r="L32" s="138"/>
      <c r="M32" s="371" t="str">
        <f t="shared" si="3"/>
        <v/>
      </c>
      <c r="N32" s="215"/>
      <c r="O32" s="405"/>
      <c r="P32" s="61"/>
      <c r="Q32" s="135"/>
      <c r="R32" s="61"/>
      <c r="S32" s="61"/>
      <c r="T32" s="61"/>
      <c r="U32" s="61"/>
      <c r="V32" s="112"/>
      <c r="W32" s="112"/>
      <c r="X32" s="112"/>
      <c r="Y32" s="112"/>
    </row>
    <row r="33" spans="1:25" ht="12.4" customHeight="1">
      <c r="A33" s="112"/>
      <c r="B33" s="243"/>
      <c r="C33" s="591"/>
      <c r="D33" s="592"/>
      <c r="E33" s="592"/>
      <c r="F33" s="592"/>
      <c r="G33" s="593"/>
      <c r="H33" s="339"/>
      <c r="I33" s="112"/>
      <c r="J33" s="415"/>
      <c r="K33" s="112"/>
      <c r="L33" s="138"/>
      <c r="M33" s="371" t="str">
        <f t="shared" si="3"/>
        <v/>
      </c>
      <c r="N33" s="215"/>
      <c r="O33" s="406"/>
      <c r="P33" s="61"/>
      <c r="Q33" s="135"/>
      <c r="R33" s="61"/>
      <c r="S33" s="61"/>
      <c r="T33" s="61"/>
      <c r="U33" s="61"/>
      <c r="V33" s="112"/>
      <c r="W33" s="112"/>
      <c r="X33" s="112"/>
      <c r="Y33" s="112"/>
    </row>
    <row r="34" spans="1:25" ht="12.4" customHeight="1">
      <c r="A34" s="112"/>
      <c r="B34" s="244"/>
      <c r="C34" s="591"/>
      <c r="D34" s="592"/>
      <c r="E34" s="592"/>
      <c r="F34" s="592"/>
      <c r="G34" s="593"/>
      <c r="H34" s="339"/>
      <c r="I34" s="112"/>
      <c r="J34" s="415"/>
      <c r="K34" s="112"/>
      <c r="L34" s="138"/>
      <c r="M34" s="371" t="str">
        <f t="shared" si="3"/>
        <v/>
      </c>
      <c r="N34" s="215"/>
      <c r="O34" s="406"/>
      <c r="P34" s="61"/>
      <c r="Q34" s="135"/>
      <c r="R34" s="61"/>
      <c r="S34" s="61"/>
      <c r="T34" s="61"/>
      <c r="U34" s="61"/>
      <c r="V34" s="112"/>
      <c r="W34" s="112"/>
      <c r="X34" s="112"/>
      <c r="Y34" s="112"/>
    </row>
    <row r="35" spans="1:25" ht="12.4" customHeight="1">
      <c r="A35" s="112"/>
      <c r="B35" s="245"/>
      <c r="C35" s="591"/>
      <c r="D35" s="592"/>
      <c r="E35" s="592"/>
      <c r="F35" s="592"/>
      <c r="G35" s="593"/>
      <c r="H35" s="339"/>
      <c r="I35" s="112"/>
      <c r="J35" s="415"/>
      <c r="K35" s="112"/>
      <c r="L35" s="138"/>
      <c r="M35" s="371" t="str">
        <f t="shared" si="3"/>
        <v/>
      </c>
      <c r="N35" s="215"/>
      <c r="O35" s="406"/>
      <c r="P35" s="61"/>
      <c r="Q35" s="135"/>
      <c r="R35" s="61"/>
      <c r="S35" s="61"/>
      <c r="T35" s="61"/>
      <c r="U35" s="61"/>
      <c r="V35" s="112"/>
      <c r="W35" s="112"/>
      <c r="X35" s="112"/>
      <c r="Y35" s="112"/>
    </row>
    <row r="36" spans="1:25" ht="12.4" customHeight="1" thickBot="1">
      <c r="A36" s="112"/>
      <c r="B36" s="246"/>
      <c r="C36" s="594"/>
      <c r="D36" s="595"/>
      <c r="E36" s="595"/>
      <c r="F36" s="595"/>
      <c r="G36" s="596"/>
      <c r="H36" s="340"/>
      <c r="I36" s="112"/>
      <c r="J36" s="416"/>
      <c r="K36" s="112"/>
      <c r="L36" s="138"/>
      <c r="M36" s="371" t="str">
        <f t="shared" si="3"/>
        <v/>
      </c>
      <c r="N36" s="215"/>
      <c r="O36" s="406"/>
      <c r="P36" s="61"/>
      <c r="Q36" s="135"/>
      <c r="R36" s="61"/>
      <c r="S36" s="61"/>
      <c r="T36" s="61"/>
      <c r="U36" s="61"/>
      <c r="V36" s="112"/>
      <c r="W36" s="112"/>
      <c r="X36" s="112"/>
      <c r="Y36" s="112"/>
    </row>
    <row r="37" spans="1:25" ht="12.4" hidden="1" customHeight="1">
      <c r="A37" s="112"/>
      <c r="B37" s="157"/>
      <c r="C37" s="158"/>
      <c r="D37" s="159"/>
      <c r="E37" s="159"/>
      <c r="F37" s="159"/>
      <c r="G37" s="159"/>
      <c r="H37" s="160"/>
      <c r="I37" s="112"/>
      <c r="J37" s="161"/>
      <c r="K37" s="112"/>
      <c r="L37" s="162">
        <f>ROUND(J37*12/112,2)</f>
        <v>0</v>
      </c>
      <c r="M37" s="409"/>
      <c r="N37" s="163" t="s">
        <v>53</v>
      </c>
      <c r="O37" s="407"/>
      <c r="P37" s="61"/>
      <c r="Q37" s="135"/>
      <c r="R37" s="61"/>
      <c r="S37" s="61"/>
      <c r="T37" s="61"/>
      <c r="U37" s="61"/>
      <c r="V37" s="112"/>
      <c r="W37" s="112"/>
      <c r="X37" s="112"/>
      <c r="Y37" s="112"/>
    </row>
    <row r="38" spans="1:25" ht="13.15" hidden="1" customHeight="1" thickBot="1">
      <c r="A38" s="112"/>
      <c r="B38" s="164"/>
      <c r="C38" s="165"/>
      <c r="D38" s="166"/>
      <c r="E38" s="166"/>
      <c r="F38" s="167"/>
      <c r="G38" s="167"/>
      <c r="H38" s="168"/>
      <c r="I38" s="112"/>
      <c r="J38" s="161"/>
      <c r="K38" s="112"/>
      <c r="L38" s="169">
        <f>ROUND(J38*12/112,2)</f>
        <v>0</v>
      </c>
      <c r="M38" s="410"/>
      <c r="N38" s="170" t="s">
        <v>53</v>
      </c>
      <c r="O38" s="407"/>
      <c r="P38" s="61"/>
      <c r="Q38" s="135"/>
      <c r="R38" s="61"/>
      <c r="S38" s="61"/>
      <c r="T38" s="61"/>
      <c r="U38" s="61"/>
      <c r="V38" s="112"/>
      <c r="W38" s="112"/>
      <c r="X38" s="112"/>
      <c r="Y38" s="112"/>
    </row>
    <row r="39" spans="1:25" ht="13.5" thickBot="1">
      <c r="A39" s="112"/>
      <c r="B39" s="144"/>
      <c r="C39" s="145"/>
      <c r="D39" s="145"/>
      <c r="E39" s="145"/>
      <c r="F39" s="145"/>
      <c r="G39" s="145"/>
      <c r="H39" s="146" t="s">
        <v>0</v>
      </c>
      <c r="I39" s="112"/>
      <c r="J39" s="378">
        <f>SUM(J30:J38)</f>
        <v>0</v>
      </c>
      <c r="K39" s="112"/>
      <c r="L39" s="171">
        <f>SUM(L30:L38)</f>
        <v>0</v>
      </c>
      <c r="M39" s="373" t="str">
        <f>IF(ISERROR(L39/J39),"",L39/J39)</f>
        <v/>
      </c>
      <c r="N39" s="172"/>
      <c r="O39" s="408"/>
      <c r="P39" s="61"/>
      <c r="Q39" s="135"/>
      <c r="R39" s="61"/>
      <c r="S39" s="61"/>
      <c r="T39" s="61"/>
      <c r="U39" s="61"/>
      <c r="V39" s="112"/>
      <c r="W39" s="112"/>
      <c r="X39" s="112"/>
      <c r="Y39" s="112"/>
    </row>
    <row r="40" spans="1:25" ht="10.15" customHeight="1" thickBot="1">
      <c r="A40" s="112"/>
      <c r="B40" s="144"/>
      <c r="C40" s="145"/>
      <c r="D40" s="145"/>
      <c r="E40" s="145"/>
      <c r="F40" s="145"/>
      <c r="G40" s="145"/>
      <c r="H40" s="153"/>
      <c r="I40" s="112"/>
      <c r="J40" s="154"/>
      <c r="K40" s="112"/>
      <c r="L40" s="112"/>
      <c r="M40" s="112"/>
      <c r="N40" s="112"/>
      <c r="O40" s="112"/>
      <c r="P40" s="96"/>
      <c r="Q40" s="135"/>
      <c r="R40" s="173"/>
      <c r="S40" s="173"/>
      <c r="T40" s="173"/>
      <c r="U40" s="112"/>
      <c r="V40" s="112"/>
      <c r="W40" s="112"/>
      <c r="X40" s="112"/>
      <c r="Y40" s="112"/>
    </row>
    <row r="41" spans="1:25" s="126" customFormat="1" ht="13.5" thickBot="1">
      <c r="A41" s="117"/>
      <c r="B41" s="155" t="s">
        <v>93</v>
      </c>
      <c r="C41" s="588" t="s">
        <v>17</v>
      </c>
      <c r="D41" s="589"/>
      <c r="E41" s="589"/>
      <c r="F41" s="589"/>
      <c r="G41" s="589"/>
      <c r="H41" s="590"/>
      <c r="I41" s="129"/>
      <c r="J41" s="580" t="s">
        <v>0</v>
      </c>
      <c r="K41" s="112"/>
      <c r="L41" s="150"/>
      <c r="M41" s="558" t="s">
        <v>52</v>
      </c>
      <c r="N41" s="560" t="s">
        <v>85</v>
      </c>
      <c r="O41" s="562" t="s">
        <v>88</v>
      </c>
      <c r="P41" s="61"/>
      <c r="Q41" s="135"/>
      <c r="R41" s="173"/>
      <c r="S41" s="174"/>
      <c r="T41" s="173"/>
      <c r="U41" s="112"/>
      <c r="V41" s="117"/>
      <c r="W41" s="117"/>
      <c r="X41" s="117"/>
      <c r="Y41" s="117"/>
    </row>
    <row r="42" spans="1:25" s="126" customFormat="1" ht="26.25" thickBot="1">
      <c r="A42" s="117"/>
      <c r="B42" s="156" t="s">
        <v>47</v>
      </c>
      <c r="C42" s="582" t="s">
        <v>109</v>
      </c>
      <c r="D42" s="583"/>
      <c r="E42" s="583"/>
      <c r="F42" s="583"/>
      <c r="G42" s="584"/>
      <c r="H42" s="362" t="s">
        <v>89</v>
      </c>
      <c r="I42" s="129"/>
      <c r="J42" s="581"/>
      <c r="K42" s="112"/>
      <c r="L42" s="151"/>
      <c r="M42" s="559"/>
      <c r="N42" s="561"/>
      <c r="O42" s="563"/>
      <c r="P42" s="61"/>
      <c r="Q42" s="135"/>
      <c r="R42" s="173"/>
      <c r="S42" s="173"/>
      <c r="T42" s="173"/>
      <c r="U42" s="112"/>
      <c r="V42" s="117"/>
      <c r="W42" s="117"/>
      <c r="X42" s="117"/>
      <c r="Y42" s="117"/>
    </row>
    <row r="43" spans="1:25" ht="12.75" customHeight="1">
      <c r="A43" s="112"/>
      <c r="B43" s="247"/>
      <c r="C43" s="585"/>
      <c r="D43" s="586"/>
      <c r="E43" s="586"/>
      <c r="F43" s="586"/>
      <c r="G43" s="587"/>
      <c r="H43" s="369"/>
      <c r="I43" s="175"/>
      <c r="J43" s="382"/>
      <c r="K43" s="112"/>
      <c r="L43" s="176"/>
      <c r="M43" s="371" t="str">
        <f t="shared" ref="M43:M52" si="4">IF(ISERROR(L43/J43),"",L43/J43)</f>
        <v/>
      </c>
      <c r="N43" s="216"/>
      <c r="O43" s="397"/>
      <c r="P43" s="61"/>
      <c r="Q43" s="135"/>
      <c r="R43" s="173"/>
      <c r="S43" s="173"/>
      <c r="T43" s="173"/>
      <c r="U43" s="112"/>
      <c r="V43" s="112"/>
      <c r="W43" s="112"/>
      <c r="X43" s="112"/>
      <c r="Y43" s="112"/>
    </row>
    <row r="44" spans="1:25" ht="12.75" customHeight="1">
      <c r="A44" s="112"/>
      <c r="B44" s="248"/>
      <c r="C44" s="597"/>
      <c r="D44" s="598"/>
      <c r="E44" s="598"/>
      <c r="F44" s="598"/>
      <c r="G44" s="599"/>
      <c r="H44" s="379"/>
      <c r="I44" s="177"/>
      <c r="J44" s="383"/>
      <c r="K44" s="112"/>
      <c r="L44" s="178"/>
      <c r="M44" s="393" t="str">
        <f t="shared" si="4"/>
        <v/>
      </c>
      <c r="N44" s="217"/>
      <c r="O44" s="398"/>
      <c r="P44" s="61"/>
      <c r="Q44" s="135"/>
      <c r="R44" s="173"/>
      <c r="S44" s="173"/>
      <c r="T44" s="173"/>
      <c r="U44" s="112"/>
      <c r="V44" s="112"/>
      <c r="W44" s="112"/>
      <c r="X44" s="112"/>
      <c r="Y44" s="112"/>
    </row>
    <row r="45" spans="1:25">
      <c r="A45" s="112"/>
      <c r="B45" s="249"/>
      <c r="C45" s="564"/>
      <c r="D45" s="565"/>
      <c r="E45" s="565"/>
      <c r="F45" s="565"/>
      <c r="G45" s="566"/>
      <c r="H45" s="338"/>
      <c r="I45" s="112"/>
      <c r="J45" s="383"/>
      <c r="K45" s="112"/>
      <c r="L45" s="178"/>
      <c r="M45" s="393" t="str">
        <f t="shared" si="4"/>
        <v/>
      </c>
      <c r="N45" s="218"/>
      <c r="O45" s="399"/>
      <c r="P45" s="61"/>
      <c r="Q45" s="135"/>
      <c r="R45" s="112"/>
      <c r="S45" s="173"/>
      <c r="T45" s="173"/>
      <c r="U45" s="112"/>
      <c r="V45" s="112"/>
      <c r="W45" s="112"/>
      <c r="X45" s="112"/>
      <c r="Y45" s="112"/>
    </row>
    <row r="46" spans="1:25">
      <c r="A46" s="112"/>
      <c r="B46" s="249"/>
      <c r="C46" s="564"/>
      <c r="D46" s="565"/>
      <c r="E46" s="565"/>
      <c r="F46" s="565"/>
      <c r="G46" s="566"/>
      <c r="H46" s="380"/>
      <c r="I46" s="112"/>
      <c r="J46" s="383"/>
      <c r="K46" s="112"/>
      <c r="L46" s="178"/>
      <c r="M46" s="393" t="str">
        <f t="shared" si="4"/>
        <v/>
      </c>
      <c r="N46" s="218"/>
      <c r="O46" s="399"/>
      <c r="P46" s="61"/>
      <c r="Q46" s="135"/>
      <c r="R46" s="173"/>
      <c r="S46" s="173"/>
      <c r="T46" s="173"/>
      <c r="U46" s="112"/>
      <c r="V46" s="112"/>
      <c r="W46" s="112"/>
      <c r="X46" s="112"/>
      <c r="Y46" s="112"/>
    </row>
    <row r="47" spans="1:25" ht="12.4" customHeight="1">
      <c r="A47" s="112"/>
      <c r="B47" s="249"/>
      <c r="C47" s="564"/>
      <c r="D47" s="565"/>
      <c r="E47" s="565"/>
      <c r="F47" s="565"/>
      <c r="G47" s="566"/>
      <c r="H47" s="380"/>
      <c r="I47" s="112"/>
      <c r="J47" s="383"/>
      <c r="K47" s="112"/>
      <c r="L47" s="178"/>
      <c r="M47" s="393" t="str">
        <f t="shared" si="4"/>
        <v/>
      </c>
      <c r="N47" s="218"/>
      <c r="O47" s="399"/>
      <c r="P47" s="61"/>
      <c r="Q47" s="135"/>
      <c r="R47" s="173"/>
      <c r="S47" s="173"/>
      <c r="T47" s="173"/>
      <c r="U47" s="112"/>
      <c r="V47" s="112"/>
      <c r="W47" s="112"/>
      <c r="X47" s="112"/>
      <c r="Y47" s="112"/>
    </row>
    <row r="48" spans="1:25">
      <c r="A48" s="112"/>
      <c r="B48" s="249"/>
      <c r="C48" s="564"/>
      <c r="D48" s="565"/>
      <c r="E48" s="565"/>
      <c r="F48" s="565"/>
      <c r="G48" s="566"/>
      <c r="H48" s="379"/>
      <c r="I48" s="112"/>
      <c r="J48" s="383"/>
      <c r="K48" s="112"/>
      <c r="L48" s="178"/>
      <c r="M48" s="393" t="str">
        <f t="shared" si="4"/>
        <v/>
      </c>
      <c r="N48" s="218"/>
      <c r="O48" s="399"/>
      <c r="P48" s="61"/>
      <c r="Q48" s="135"/>
      <c r="R48" s="173"/>
      <c r="S48" s="173"/>
      <c r="T48" s="173"/>
      <c r="U48" s="112"/>
      <c r="V48" s="112"/>
      <c r="W48" s="112"/>
      <c r="X48" s="112"/>
      <c r="Y48" s="112"/>
    </row>
    <row r="49" spans="1:25" ht="12.4" customHeight="1">
      <c r="A49" s="112"/>
      <c r="B49" s="249"/>
      <c r="C49" s="564"/>
      <c r="D49" s="565"/>
      <c r="E49" s="565"/>
      <c r="F49" s="565"/>
      <c r="G49" s="566"/>
      <c r="H49" s="338"/>
      <c r="I49" s="112"/>
      <c r="J49" s="383"/>
      <c r="K49" s="112"/>
      <c r="L49" s="178"/>
      <c r="M49" s="393" t="str">
        <f t="shared" si="4"/>
        <v/>
      </c>
      <c r="N49" s="218"/>
      <c r="O49" s="399"/>
      <c r="P49" s="61"/>
      <c r="Q49" s="135"/>
      <c r="R49" s="173"/>
      <c r="S49" s="173"/>
      <c r="T49" s="173"/>
      <c r="U49" s="112"/>
      <c r="V49" s="112"/>
      <c r="W49" s="112"/>
      <c r="X49" s="112"/>
      <c r="Y49" s="112"/>
    </row>
    <row r="50" spans="1:25">
      <c r="A50" s="112"/>
      <c r="B50" s="249"/>
      <c r="C50" s="564"/>
      <c r="D50" s="565"/>
      <c r="E50" s="565"/>
      <c r="F50" s="565"/>
      <c r="G50" s="566"/>
      <c r="H50" s="379"/>
      <c r="I50" s="112"/>
      <c r="J50" s="383"/>
      <c r="K50" s="112"/>
      <c r="L50" s="178"/>
      <c r="M50" s="393" t="str">
        <f t="shared" si="4"/>
        <v/>
      </c>
      <c r="N50" s="218"/>
      <c r="O50" s="399"/>
      <c r="P50" s="61"/>
      <c r="Q50" s="135"/>
      <c r="R50" s="61"/>
      <c r="S50" s="61"/>
      <c r="T50" s="61"/>
      <c r="U50" s="61"/>
      <c r="V50" s="112"/>
      <c r="W50" s="112"/>
      <c r="X50" s="112"/>
      <c r="Y50" s="112"/>
    </row>
    <row r="51" spans="1:25">
      <c r="A51" s="112"/>
      <c r="B51" s="245"/>
      <c r="C51" s="564"/>
      <c r="D51" s="565"/>
      <c r="E51" s="565"/>
      <c r="F51" s="565"/>
      <c r="G51" s="566"/>
      <c r="H51" s="338"/>
      <c r="I51" s="112"/>
      <c r="J51" s="383"/>
      <c r="K51" s="112"/>
      <c r="L51" s="178"/>
      <c r="M51" s="393" t="str">
        <f t="shared" si="4"/>
        <v/>
      </c>
      <c r="N51" s="218"/>
      <c r="O51" s="399"/>
      <c r="P51" s="61"/>
      <c r="Q51" s="135"/>
      <c r="R51" s="61"/>
      <c r="S51" s="61"/>
      <c r="T51" s="61"/>
      <c r="U51" s="61"/>
      <c r="V51" s="112"/>
      <c r="W51" s="112"/>
      <c r="X51" s="112"/>
      <c r="Y51" s="112"/>
    </row>
    <row r="52" spans="1:25" ht="13.5" thickBot="1">
      <c r="A52" s="112"/>
      <c r="B52" s="250"/>
      <c r="C52" s="567"/>
      <c r="D52" s="568"/>
      <c r="E52" s="568"/>
      <c r="F52" s="568"/>
      <c r="G52" s="569"/>
      <c r="H52" s="381"/>
      <c r="I52" s="112"/>
      <c r="J52" s="384"/>
      <c r="K52" s="112"/>
      <c r="L52" s="178"/>
      <c r="M52" s="393" t="str">
        <f t="shared" si="4"/>
        <v/>
      </c>
      <c r="N52" s="218"/>
      <c r="O52" s="399"/>
      <c r="P52" s="61"/>
      <c r="Q52" s="135"/>
      <c r="R52" s="179"/>
      <c r="S52" s="61"/>
      <c r="T52" s="61"/>
      <c r="U52" s="61"/>
      <c r="V52" s="112"/>
      <c r="W52" s="112"/>
      <c r="X52" s="112"/>
      <c r="Y52" s="112"/>
    </row>
    <row r="53" spans="1:25" ht="13.15" hidden="1" customHeight="1">
      <c r="A53" s="112"/>
      <c r="B53" s="157"/>
      <c r="C53" s="180"/>
      <c r="D53" s="181"/>
      <c r="E53" s="181"/>
      <c r="F53" s="182"/>
      <c r="G53" s="181"/>
      <c r="H53" s="183"/>
      <c r="I53" s="112"/>
      <c r="J53" s="385"/>
      <c r="K53" s="112"/>
      <c r="L53" s="184">
        <f t="shared" ref="L53:L55" si="5">ROUND(J53*4/104,2)</f>
        <v>0</v>
      </c>
      <c r="M53" s="394"/>
      <c r="N53" s="163"/>
      <c r="O53" s="400"/>
      <c r="P53" s="61"/>
      <c r="Q53" s="135"/>
      <c r="R53" s="61"/>
      <c r="S53" s="61"/>
      <c r="T53" s="61"/>
      <c r="U53" s="61"/>
      <c r="V53" s="112"/>
      <c r="W53" s="112"/>
      <c r="X53" s="112"/>
      <c r="Y53" s="112"/>
    </row>
    <row r="54" spans="1:25" ht="13.15" hidden="1" customHeight="1">
      <c r="A54" s="112"/>
      <c r="B54" s="157"/>
      <c r="C54" s="185"/>
      <c r="D54" s="186"/>
      <c r="E54" s="186"/>
      <c r="F54" s="187"/>
      <c r="G54" s="187"/>
      <c r="H54" s="188"/>
      <c r="I54" s="112"/>
      <c r="J54" s="386"/>
      <c r="K54" s="112"/>
      <c r="L54" s="184">
        <f t="shared" si="5"/>
        <v>0</v>
      </c>
      <c r="M54" s="394"/>
      <c r="N54" s="163"/>
      <c r="O54" s="400"/>
      <c r="P54" s="61"/>
      <c r="Q54" s="135"/>
      <c r="R54" s="61"/>
      <c r="S54" s="61"/>
      <c r="T54" s="61"/>
      <c r="U54" s="61"/>
      <c r="V54" s="112"/>
      <c r="W54" s="112"/>
      <c r="X54" s="112"/>
      <c r="Y54" s="112"/>
    </row>
    <row r="55" spans="1:25" ht="13.5" hidden="1" customHeight="1" thickBot="1">
      <c r="A55" s="112"/>
      <c r="B55" s="157"/>
      <c r="C55" s="185"/>
      <c r="D55" s="186"/>
      <c r="E55" s="186"/>
      <c r="F55" s="187"/>
      <c r="G55" s="187"/>
      <c r="H55" s="188"/>
      <c r="I55" s="112"/>
      <c r="J55" s="386"/>
      <c r="K55" s="112"/>
      <c r="L55" s="189">
        <f t="shared" si="5"/>
        <v>0</v>
      </c>
      <c r="M55" s="395"/>
      <c r="N55" s="190"/>
      <c r="O55" s="401"/>
      <c r="P55" s="61"/>
      <c r="Q55" s="135"/>
      <c r="R55" s="61"/>
      <c r="S55" s="61"/>
      <c r="T55" s="61"/>
      <c r="U55" s="61"/>
      <c r="V55" s="112"/>
      <c r="W55" s="112"/>
      <c r="X55" s="112"/>
      <c r="Y55" s="112"/>
    </row>
    <row r="56" spans="1:25" ht="13.5" thickBot="1">
      <c r="A56" s="112"/>
      <c r="B56" s="144"/>
      <c r="C56" s="145"/>
      <c r="D56" s="145"/>
      <c r="E56" s="145"/>
      <c r="F56" s="145"/>
      <c r="G56" s="145"/>
      <c r="H56" s="146" t="s">
        <v>0</v>
      </c>
      <c r="I56" s="112"/>
      <c r="J56" s="391">
        <f>SUM(J43:J52)</f>
        <v>0</v>
      </c>
      <c r="K56" s="112"/>
      <c r="L56" s="191">
        <f>SUM(L43:L55)</f>
        <v>0</v>
      </c>
      <c r="M56" s="396" t="str">
        <f>IF(ISERROR(J56/L56),"",J56/L56)</f>
        <v/>
      </c>
      <c r="N56" s="192"/>
      <c r="O56" s="402"/>
      <c r="P56" s="61"/>
      <c r="Q56" s="135"/>
      <c r="R56" s="61"/>
      <c r="S56" s="61"/>
      <c r="T56" s="61"/>
      <c r="U56" s="61"/>
      <c r="V56" s="112"/>
      <c r="W56" s="112"/>
      <c r="X56" s="112"/>
      <c r="Y56" s="112"/>
    </row>
    <row r="57" spans="1:25" ht="3.75" customHeight="1">
      <c r="A57" s="112"/>
      <c r="B57" s="144"/>
      <c r="C57" s="145"/>
      <c r="D57" s="145"/>
      <c r="E57" s="145"/>
      <c r="F57" s="145"/>
      <c r="G57" s="145"/>
      <c r="H57" s="153"/>
      <c r="J57" s="154"/>
      <c r="K57" s="112"/>
      <c r="P57" s="96"/>
      <c r="Q57" s="112"/>
      <c r="R57" s="61"/>
      <c r="S57" s="61"/>
      <c r="T57" s="61"/>
      <c r="U57" s="61"/>
      <c r="V57" s="112"/>
      <c r="W57" s="112"/>
      <c r="X57" s="112"/>
      <c r="Y57" s="112"/>
    </row>
    <row r="58" spans="1:25" ht="6.75" customHeight="1" thickBot="1">
      <c r="A58" s="112"/>
      <c r="B58" s="193"/>
      <c r="C58" s="153"/>
      <c r="D58" s="153"/>
      <c r="E58" s="153"/>
      <c r="F58" s="153"/>
      <c r="G58" s="153"/>
      <c r="H58" s="145"/>
      <c r="I58" s="112"/>
      <c r="J58" s="194"/>
      <c r="K58" s="112"/>
      <c r="L58" s="112"/>
      <c r="M58" s="112"/>
      <c r="N58" s="112"/>
      <c r="O58" s="112"/>
      <c r="P58" s="96"/>
      <c r="Q58" s="112"/>
      <c r="R58" s="61"/>
      <c r="S58" s="61"/>
      <c r="T58" s="61"/>
      <c r="U58" s="61"/>
      <c r="V58" s="112"/>
      <c r="W58" s="112"/>
      <c r="X58" s="112"/>
      <c r="Y58" s="112"/>
    </row>
    <row r="59" spans="1:25" ht="13.5" thickBot="1">
      <c r="A59" s="112"/>
      <c r="B59" s="570" t="s">
        <v>42</v>
      </c>
      <c r="C59" s="571"/>
      <c r="D59" s="571"/>
      <c r="E59" s="572"/>
      <c r="F59" s="573" t="s">
        <v>43</v>
      </c>
      <c r="G59" s="574"/>
      <c r="H59" s="195"/>
      <c r="I59" s="112"/>
      <c r="J59" s="390" t="s">
        <v>54</v>
      </c>
      <c r="K59" s="112"/>
      <c r="L59" s="196" t="s">
        <v>55</v>
      </c>
      <c r="M59" s="197" t="s">
        <v>56</v>
      </c>
      <c r="N59" s="198"/>
      <c r="O59" s="117"/>
      <c r="P59" s="96"/>
      <c r="Q59" s="112"/>
      <c r="R59" s="61"/>
      <c r="S59" s="61"/>
      <c r="T59" s="61"/>
      <c r="U59" s="61"/>
      <c r="V59" s="112"/>
      <c r="W59" s="112"/>
      <c r="X59" s="112"/>
      <c r="Y59" s="112"/>
    </row>
    <row r="60" spans="1:25" ht="25.5" customHeight="1" thickBot="1">
      <c r="A60" s="112"/>
      <c r="B60" s="575" t="str">
        <f>G4</f>
        <v>Untel</v>
      </c>
      <c r="C60" s="576"/>
      <c r="D60" s="576"/>
      <c r="E60" s="577"/>
      <c r="F60" s="578"/>
      <c r="G60" s="579"/>
      <c r="H60" s="199"/>
      <c r="I60" s="112"/>
      <c r="J60" s="387">
        <f>J56+J39+J26+J15</f>
        <v>0</v>
      </c>
      <c r="L60" s="388">
        <f>+L56+L26+L15+L39</f>
        <v>0</v>
      </c>
      <c r="M60" s="389" t="str">
        <f>IF(COUNT(M56,M39,M26,M15)=0,"",AVERAGE(M56,M39,M26,M15))</f>
        <v/>
      </c>
      <c r="N60" s="134"/>
      <c r="O60" s="200"/>
      <c r="P60" s="96"/>
      <c r="Q60" s="200"/>
      <c r="R60" s="61"/>
      <c r="S60" s="61"/>
      <c r="T60" s="61"/>
      <c r="U60" s="61"/>
      <c r="V60" s="112"/>
      <c r="W60" s="112"/>
      <c r="X60" s="112"/>
      <c r="Y60" s="112"/>
    </row>
    <row r="61" spans="1:25" ht="16.5" customHeight="1">
      <c r="A61" s="112"/>
      <c r="B61" s="201"/>
      <c r="C61" s="112"/>
      <c r="D61" s="112"/>
      <c r="E61" s="112"/>
      <c r="F61" s="112"/>
      <c r="G61" s="112"/>
      <c r="H61" s="117"/>
      <c r="I61" s="112"/>
      <c r="J61" s="202"/>
      <c r="K61" s="129"/>
      <c r="L61" s="129"/>
      <c r="M61" s="129"/>
      <c r="N61" s="112"/>
      <c r="O61" s="112"/>
      <c r="P61" s="96"/>
      <c r="Q61" s="112"/>
      <c r="R61" s="112"/>
      <c r="S61" s="112"/>
      <c r="T61" s="112"/>
      <c r="U61" s="112"/>
      <c r="V61" s="112"/>
      <c r="W61" s="112"/>
      <c r="X61" s="112"/>
      <c r="Y61" s="112"/>
    </row>
    <row r="62" spans="1:25" ht="17.25" customHeight="1">
      <c r="A62" s="112"/>
      <c r="B62" s="20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129"/>
      <c r="O62" s="203"/>
      <c r="P62" s="96"/>
      <c r="Q62" s="112"/>
      <c r="R62" s="557"/>
      <c r="S62" s="557"/>
      <c r="T62" s="557"/>
      <c r="U62" s="112"/>
      <c r="V62" s="112"/>
      <c r="W62" s="112"/>
      <c r="X62" s="112"/>
      <c r="Y62" s="112"/>
    </row>
    <row r="63" spans="1:25" ht="13.5" customHeight="1">
      <c r="A63" s="112"/>
      <c r="B63" s="68" t="s">
        <v>116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204"/>
      <c r="O63" s="112"/>
      <c r="P63" s="96"/>
      <c r="Q63" s="112"/>
      <c r="R63" s="173"/>
      <c r="S63" s="173"/>
      <c r="T63" s="173"/>
      <c r="U63" s="112"/>
      <c r="V63" s="112"/>
      <c r="W63" s="112"/>
      <c r="X63" s="112"/>
      <c r="Y63" s="112"/>
    </row>
    <row r="64" spans="1:25" ht="15" customHeight="1">
      <c r="A64" s="112"/>
      <c r="B64" s="68" t="s">
        <v>101</v>
      </c>
      <c r="C64" s="205"/>
      <c r="D64" s="205"/>
      <c r="E64" s="205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96"/>
      <c r="Q64" s="112"/>
      <c r="R64" s="173"/>
      <c r="S64" s="173"/>
      <c r="T64" s="173"/>
      <c r="U64" s="112"/>
      <c r="V64" s="112"/>
      <c r="W64" s="112"/>
      <c r="X64" s="112"/>
      <c r="Y64" s="112"/>
    </row>
    <row r="65" spans="1:25" ht="15.75">
      <c r="A65" s="112"/>
      <c r="B65" s="206" t="s">
        <v>115</v>
      </c>
      <c r="C65" s="205"/>
      <c r="D65" s="205"/>
      <c r="E65" s="205"/>
      <c r="F65" s="112"/>
      <c r="G65" s="207"/>
      <c r="H65" s="207"/>
      <c r="I65" s="207"/>
      <c r="J65" s="208"/>
      <c r="K65" s="112"/>
      <c r="L65" s="96"/>
      <c r="M65" s="204"/>
      <c r="N65" s="204"/>
      <c r="O65" s="112"/>
      <c r="P65" s="96"/>
      <c r="Q65" s="112"/>
      <c r="R65" s="173"/>
      <c r="S65" s="173"/>
      <c r="T65" s="173"/>
      <c r="U65" s="112"/>
      <c r="V65" s="112"/>
      <c r="W65" s="112"/>
      <c r="X65" s="112"/>
      <c r="Y65" s="112"/>
    </row>
    <row r="66" spans="1:25">
      <c r="A66" s="112"/>
      <c r="B66" s="201"/>
      <c r="C66" s="112"/>
      <c r="D66" s="112"/>
      <c r="E66" s="112"/>
      <c r="F66" s="112"/>
      <c r="G66" s="112"/>
      <c r="H66" s="112"/>
      <c r="I66" s="112"/>
      <c r="J66" s="204"/>
      <c r="K66" s="112"/>
      <c r="L66" s="96"/>
      <c r="M66" s="204"/>
      <c r="N66" s="204"/>
      <c r="O66" s="112"/>
      <c r="P66" s="96"/>
      <c r="Q66" s="112"/>
      <c r="R66" s="173"/>
      <c r="S66" s="173"/>
      <c r="T66" s="173"/>
      <c r="U66" s="112"/>
      <c r="V66" s="112"/>
      <c r="W66" s="112"/>
      <c r="X66" s="112"/>
      <c r="Y66" s="112"/>
    </row>
    <row r="67" spans="1:25">
      <c r="A67" s="112"/>
      <c r="B67" s="201"/>
      <c r="C67" s="112"/>
      <c r="D67" s="112"/>
      <c r="E67" s="112"/>
      <c r="F67" s="112"/>
      <c r="G67" s="112"/>
      <c r="H67" s="200"/>
      <c r="I67" s="112"/>
      <c r="J67" s="112"/>
      <c r="K67" s="112"/>
      <c r="L67" s="96"/>
      <c r="M67" s="200"/>
      <c r="N67" s="204"/>
      <c r="O67" s="209"/>
      <c r="P67" s="96"/>
      <c r="Q67" s="112"/>
      <c r="R67" s="173"/>
      <c r="S67" s="173"/>
      <c r="T67" s="173"/>
      <c r="U67" s="112"/>
      <c r="V67" s="112"/>
      <c r="W67" s="112"/>
      <c r="X67" s="112"/>
      <c r="Y67" s="112"/>
    </row>
    <row r="68" spans="1:25">
      <c r="A68" s="112"/>
      <c r="B68" s="201"/>
      <c r="C68" s="112"/>
      <c r="D68" s="112"/>
      <c r="E68" s="112"/>
      <c r="F68" s="112"/>
      <c r="G68" s="200"/>
      <c r="H68" s="200"/>
      <c r="I68" s="112"/>
      <c r="J68" s="204"/>
      <c r="K68" s="112"/>
      <c r="L68" s="96"/>
      <c r="M68" s="204"/>
      <c r="N68" s="204"/>
      <c r="O68" s="209"/>
      <c r="P68" s="96"/>
      <c r="Q68" s="112"/>
      <c r="R68" s="173"/>
      <c r="S68" s="173"/>
      <c r="T68" s="173"/>
      <c r="U68" s="112"/>
      <c r="V68" s="112"/>
      <c r="W68" s="112"/>
      <c r="X68" s="112"/>
      <c r="Y68" s="112"/>
    </row>
    <row r="69" spans="1:25">
      <c r="A69" s="112"/>
      <c r="B69" s="201"/>
      <c r="C69" s="112"/>
      <c r="D69" s="112"/>
      <c r="E69" s="112"/>
      <c r="F69" s="112"/>
      <c r="G69" s="61"/>
      <c r="H69" s="61"/>
      <c r="I69" s="61"/>
      <c r="J69" s="61"/>
      <c r="K69" s="61"/>
      <c r="L69" s="61"/>
      <c r="M69" s="61"/>
      <c r="N69" s="61"/>
      <c r="O69" s="61"/>
      <c r="P69" s="96"/>
      <c r="Q69" s="112"/>
      <c r="R69" s="173"/>
      <c r="S69" s="173"/>
      <c r="T69" s="173"/>
      <c r="U69" s="112"/>
      <c r="V69" s="112"/>
      <c r="W69" s="112"/>
      <c r="X69" s="112"/>
      <c r="Y69" s="112"/>
    </row>
    <row r="70" spans="1:25">
      <c r="A70" s="112"/>
      <c r="B70" s="201"/>
      <c r="C70" s="112"/>
      <c r="D70" s="112"/>
      <c r="E70" s="112"/>
      <c r="F70" s="200"/>
      <c r="G70" s="61"/>
      <c r="H70" s="61"/>
      <c r="I70" s="61"/>
      <c r="J70" s="61"/>
      <c r="K70" s="61"/>
      <c r="L70" s="61"/>
      <c r="M70" s="61"/>
      <c r="N70" s="61"/>
      <c r="O70" s="61"/>
      <c r="P70" s="96"/>
      <c r="Q70" s="112"/>
      <c r="R70" s="173"/>
      <c r="S70" s="173"/>
      <c r="T70" s="173"/>
      <c r="U70" s="112"/>
      <c r="V70" s="112"/>
      <c r="W70" s="112"/>
      <c r="X70" s="112"/>
      <c r="Y70" s="112"/>
    </row>
    <row r="71" spans="1:25">
      <c r="A71" s="112"/>
      <c r="B71" s="201"/>
      <c r="C71" s="112"/>
      <c r="D71" s="112"/>
      <c r="E71" s="112"/>
      <c r="F71" s="112"/>
      <c r="G71" s="61"/>
      <c r="H71" s="61"/>
      <c r="I71" s="61"/>
      <c r="J71" s="61"/>
      <c r="K71" s="61"/>
      <c r="L71" s="61"/>
      <c r="M71" s="61"/>
      <c r="N71" s="61"/>
      <c r="O71" s="61"/>
      <c r="P71" s="96"/>
      <c r="Q71" s="112"/>
      <c r="R71" s="173"/>
      <c r="S71" s="173"/>
      <c r="T71" s="173"/>
      <c r="U71" s="112"/>
      <c r="V71" s="112"/>
      <c r="W71" s="112"/>
      <c r="X71" s="112"/>
      <c r="Y71" s="112"/>
    </row>
    <row r="72" spans="1:25">
      <c r="A72" s="112"/>
      <c r="B72" s="201"/>
      <c r="C72" s="112"/>
      <c r="D72" s="112"/>
      <c r="E72" s="112"/>
      <c r="F72" s="112"/>
      <c r="G72" s="61"/>
      <c r="H72" s="61"/>
      <c r="I72" s="61"/>
      <c r="J72" s="61"/>
      <c r="K72" s="61"/>
      <c r="L72" s="61"/>
      <c r="M72" s="61"/>
      <c r="N72" s="61"/>
      <c r="O72" s="61"/>
      <c r="P72" s="96"/>
      <c r="Q72" s="112"/>
      <c r="R72" s="173"/>
      <c r="S72" s="173"/>
      <c r="T72" s="173"/>
      <c r="U72" s="112"/>
      <c r="V72" s="112"/>
      <c r="W72" s="112"/>
      <c r="X72" s="112"/>
      <c r="Y72" s="112"/>
    </row>
    <row r="73" spans="1:25">
      <c r="A73" s="112"/>
      <c r="B73" s="201"/>
      <c r="C73" s="112"/>
      <c r="D73" s="112"/>
      <c r="E73" s="112"/>
      <c r="F73" s="112"/>
      <c r="G73" s="61"/>
      <c r="H73" s="61"/>
      <c r="I73" s="61"/>
      <c r="J73" s="61"/>
      <c r="K73" s="61"/>
      <c r="L73" s="61"/>
      <c r="M73" s="61"/>
      <c r="N73" s="61"/>
      <c r="O73" s="61"/>
      <c r="P73" s="96"/>
      <c r="Q73" s="112"/>
      <c r="R73" s="173"/>
      <c r="S73" s="173"/>
      <c r="T73" s="173"/>
      <c r="U73" s="112"/>
      <c r="V73" s="112"/>
      <c r="W73" s="112"/>
      <c r="X73" s="112"/>
      <c r="Y73" s="112"/>
    </row>
    <row r="74" spans="1:25">
      <c r="A74" s="112"/>
      <c r="B74" s="201"/>
      <c r="C74" s="112"/>
      <c r="D74" s="112"/>
      <c r="E74" s="112"/>
      <c r="F74" s="112"/>
      <c r="G74" s="61"/>
      <c r="H74" s="61"/>
      <c r="I74" s="61"/>
      <c r="J74" s="61"/>
      <c r="K74" s="61"/>
      <c r="L74" s="61"/>
      <c r="M74" s="61"/>
      <c r="N74" s="61"/>
      <c r="O74" s="61"/>
      <c r="P74" s="96"/>
      <c r="Q74" s="112"/>
      <c r="R74" s="173"/>
      <c r="S74" s="173"/>
      <c r="T74" s="173"/>
      <c r="U74" s="112"/>
      <c r="V74" s="112"/>
      <c r="W74" s="112"/>
      <c r="X74" s="112"/>
      <c r="Y74" s="112"/>
    </row>
    <row r="75" spans="1:25">
      <c r="A75" s="112"/>
      <c r="B75" s="201"/>
      <c r="C75" s="112"/>
      <c r="D75" s="112"/>
      <c r="E75" s="112"/>
      <c r="F75" s="112"/>
      <c r="G75" s="61"/>
      <c r="H75" s="61"/>
      <c r="I75" s="61"/>
      <c r="J75" s="61"/>
      <c r="K75" s="61"/>
      <c r="L75" s="61"/>
      <c r="M75" s="61"/>
      <c r="N75" s="61"/>
      <c r="O75" s="61"/>
      <c r="P75" s="96"/>
      <c r="Q75" s="112"/>
      <c r="R75" s="173"/>
      <c r="S75" s="173"/>
      <c r="T75" s="173"/>
      <c r="U75" s="112"/>
      <c r="V75" s="112"/>
      <c r="W75" s="112"/>
      <c r="X75" s="112"/>
      <c r="Y75" s="112"/>
    </row>
    <row r="76" spans="1:25">
      <c r="A76" s="112"/>
      <c r="B76" s="201"/>
      <c r="C76" s="112"/>
      <c r="D76" s="112"/>
      <c r="E76" s="112"/>
      <c r="F76" s="112"/>
      <c r="G76" s="61"/>
      <c r="H76" s="61"/>
      <c r="I76" s="61"/>
      <c r="J76" s="61"/>
      <c r="K76" s="61"/>
      <c r="L76" s="61"/>
      <c r="M76" s="61"/>
      <c r="N76" s="61"/>
      <c r="O76" s="61"/>
      <c r="P76" s="96"/>
      <c r="Q76" s="112"/>
      <c r="R76" s="173"/>
      <c r="S76" s="173"/>
      <c r="T76" s="173"/>
      <c r="U76" s="112"/>
      <c r="V76" s="112"/>
      <c r="W76" s="112"/>
      <c r="X76" s="112"/>
      <c r="Y76" s="112"/>
    </row>
    <row r="77" spans="1:25">
      <c r="A77" s="112"/>
      <c r="B77" s="201"/>
      <c r="C77" s="112"/>
      <c r="D77" s="112"/>
      <c r="E77" s="112"/>
      <c r="F77" s="112"/>
      <c r="G77" s="61"/>
      <c r="H77" s="61"/>
      <c r="I77" s="61"/>
      <c r="J77" s="61"/>
      <c r="K77" s="61"/>
      <c r="L77" s="61"/>
      <c r="M77" s="61"/>
      <c r="N77" s="61"/>
      <c r="O77" s="61"/>
      <c r="P77" s="96"/>
      <c r="Q77" s="112"/>
      <c r="R77" s="173"/>
      <c r="S77" s="173"/>
      <c r="T77" s="173"/>
      <c r="U77" s="112"/>
      <c r="V77" s="112"/>
      <c r="W77" s="112"/>
      <c r="X77" s="112"/>
      <c r="Y77" s="112"/>
    </row>
    <row r="78" spans="1:25">
      <c r="A78" s="112"/>
      <c r="B78" s="201"/>
      <c r="C78" s="112"/>
      <c r="D78" s="112"/>
      <c r="E78" s="112"/>
      <c r="F78" s="112"/>
      <c r="G78" s="61"/>
      <c r="H78" s="61"/>
      <c r="I78" s="61"/>
      <c r="J78" s="61"/>
      <c r="K78" s="61"/>
      <c r="L78" s="61"/>
      <c r="M78" s="61"/>
      <c r="N78" s="61"/>
      <c r="O78" s="61"/>
      <c r="P78" s="96"/>
      <c r="Q78" s="112"/>
      <c r="R78" s="173"/>
      <c r="S78" s="173"/>
      <c r="T78" s="173"/>
      <c r="U78" s="112"/>
      <c r="V78" s="112"/>
      <c r="W78" s="112"/>
      <c r="X78" s="112"/>
      <c r="Y78" s="112"/>
    </row>
    <row r="79" spans="1:25">
      <c r="A79" s="112"/>
      <c r="B79" s="201"/>
      <c r="C79" s="112"/>
      <c r="D79" s="112"/>
      <c r="E79" s="112"/>
      <c r="F79" s="112"/>
      <c r="G79" s="61"/>
      <c r="H79" s="61"/>
      <c r="I79" s="61"/>
      <c r="J79" s="61"/>
      <c r="K79" s="61"/>
      <c r="L79" s="61"/>
      <c r="M79" s="61"/>
      <c r="N79" s="61"/>
      <c r="O79" s="61"/>
      <c r="P79" s="96"/>
      <c r="Q79" s="112"/>
      <c r="R79" s="112"/>
      <c r="S79" s="112"/>
      <c r="T79" s="112"/>
      <c r="U79" s="112"/>
      <c r="V79" s="112"/>
      <c r="W79" s="112"/>
      <c r="X79" s="112"/>
      <c r="Y79" s="112"/>
    </row>
    <row r="80" spans="1:25">
      <c r="A80" s="112"/>
      <c r="B80" s="201"/>
      <c r="C80" s="112"/>
      <c r="D80" s="112"/>
      <c r="E80" s="112"/>
      <c r="F80" s="112"/>
      <c r="G80" s="61"/>
      <c r="H80" s="61"/>
      <c r="I80" s="61"/>
      <c r="J80" s="61"/>
      <c r="K80" s="61"/>
      <c r="L80" s="61"/>
      <c r="M80" s="61"/>
      <c r="N80" s="61"/>
      <c r="O80" s="61"/>
      <c r="P80" s="96"/>
      <c r="Q80" s="112"/>
      <c r="R80" s="112"/>
      <c r="S80" s="112"/>
      <c r="T80" s="112"/>
      <c r="U80" s="112"/>
      <c r="V80" s="112"/>
      <c r="W80" s="112"/>
      <c r="X80" s="112"/>
      <c r="Y80" s="112"/>
    </row>
    <row r="81" spans="1:25">
      <c r="A81" s="112"/>
      <c r="B81" s="201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96"/>
      <c r="Q81" s="112"/>
      <c r="R81" s="112"/>
      <c r="S81" s="112"/>
      <c r="T81" s="112"/>
      <c r="U81" s="112"/>
      <c r="V81" s="112"/>
      <c r="W81" s="112"/>
      <c r="X81" s="112"/>
      <c r="Y81" s="112"/>
    </row>
    <row r="82" spans="1:25">
      <c r="R82" s="112"/>
      <c r="S82" s="112"/>
      <c r="T82" s="112"/>
      <c r="U82" s="112"/>
      <c r="V82" s="112"/>
      <c r="W82" s="112"/>
      <c r="X82" s="112"/>
      <c r="Y82" s="112"/>
    </row>
  </sheetData>
  <sheetProtection algorithmName="SHA-512" hashValue="0tLAk6UEX94k/PX0ZNdR+Di14dJHaOFqp743fwGgcgP/F+fmPyRyc/z+LIDb5rtBaH16DcAhgxBGeBDa10v37Q==" saltValue="+Cj5PW9o4qorzGf2S74I+w==" spinCount="100000" sheet="1" selectLockedCells="1"/>
  <mergeCells count="61">
    <mergeCell ref="G3:J3"/>
    <mergeCell ref="L3:M3"/>
    <mergeCell ref="G4:J4"/>
    <mergeCell ref="L4:M4"/>
    <mergeCell ref="L5:N5"/>
    <mergeCell ref="C12:G12"/>
    <mergeCell ref="C13:G13"/>
    <mergeCell ref="C14:G14"/>
    <mergeCell ref="C18:H18"/>
    <mergeCell ref="C6:G6"/>
    <mergeCell ref="C7:G7"/>
    <mergeCell ref="C8:G8"/>
    <mergeCell ref="C9:G9"/>
    <mergeCell ref="C10:G10"/>
    <mergeCell ref="C11:G11"/>
    <mergeCell ref="C29:G29"/>
    <mergeCell ref="C30:G30"/>
    <mergeCell ref="C32:G32"/>
    <mergeCell ref="J18:J19"/>
    <mergeCell ref="C19:H19"/>
    <mergeCell ref="C31:G31"/>
    <mergeCell ref="C21:H21"/>
    <mergeCell ref="C22:H22"/>
    <mergeCell ref="C23:H23"/>
    <mergeCell ref="C24:H24"/>
    <mergeCell ref="C25:H25"/>
    <mergeCell ref="C28:H28"/>
    <mergeCell ref="J28:J29"/>
    <mergeCell ref="C20:H20"/>
    <mergeCell ref="C33:G33"/>
    <mergeCell ref="C34:G34"/>
    <mergeCell ref="C35:G35"/>
    <mergeCell ref="C36:G36"/>
    <mergeCell ref="C50:G50"/>
    <mergeCell ref="C44:G44"/>
    <mergeCell ref="C45:G45"/>
    <mergeCell ref="C46:G46"/>
    <mergeCell ref="C47:G47"/>
    <mergeCell ref="C48:G48"/>
    <mergeCell ref="C49:G49"/>
    <mergeCell ref="J41:J42"/>
    <mergeCell ref="N41:N42"/>
    <mergeCell ref="O41:O42"/>
    <mergeCell ref="C42:G42"/>
    <mergeCell ref="C43:G43"/>
    <mergeCell ref="C41:H41"/>
    <mergeCell ref="C51:G51"/>
    <mergeCell ref="C52:G52"/>
    <mergeCell ref="B59:E59"/>
    <mergeCell ref="F59:G59"/>
    <mergeCell ref="B60:E60"/>
    <mergeCell ref="F60:G60"/>
    <mergeCell ref="R62:T62"/>
    <mergeCell ref="M18:M19"/>
    <mergeCell ref="N18:N19"/>
    <mergeCell ref="N6:N7"/>
    <mergeCell ref="M6:M7"/>
    <mergeCell ref="M28:M29"/>
    <mergeCell ref="M41:M42"/>
    <mergeCell ref="N28:N29"/>
    <mergeCell ref="O28:O29"/>
  </mergeCells>
  <printOptions horizontalCentered="1" verticalCentered="1"/>
  <pageMargins left="0.19685039370078741" right="0.19685039370078741" top="0.39370078740157483" bottom="0.39370078740157483" header="0" footer="0"/>
  <pageSetup scale="69" orientation="landscape" r:id="rId1"/>
  <headerFooter>
    <oddFooter>&amp;C&amp;Z&amp;F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36A3-F9EC-4347-A28A-392E68026EA3}">
  <sheetPr>
    <tabColor theme="1" tint="4.9989318521683403E-2"/>
    <pageSetUpPr fitToPage="1"/>
  </sheetPr>
  <dimension ref="A1:BY187"/>
  <sheetViews>
    <sheetView showZeros="0" topLeftCell="A4" workbookViewId="0">
      <selection activeCell="C24" sqref="C24:G24"/>
    </sheetView>
  </sheetViews>
  <sheetFormatPr baseColWidth="10" defaultColWidth="11.42578125" defaultRowHeight="12.75" outlineLevelRow="1"/>
  <cols>
    <col min="1" max="1" width="3.85546875" customWidth="1"/>
    <col min="3" max="3" width="18.28515625" customWidth="1"/>
    <col min="4" max="5" width="16.5703125" customWidth="1"/>
    <col min="6" max="6" width="15" customWidth="1"/>
    <col min="7" max="7" width="16.28515625" customWidth="1"/>
    <col min="8" max="8" width="1.42578125" customWidth="1"/>
    <col min="9" max="9" width="15.42578125" customWidth="1"/>
    <col min="10" max="10" width="5.28515625" customWidth="1"/>
    <col min="11" max="11" width="18.7109375" customWidth="1"/>
    <col min="14" max="14" width="14.140625" customWidth="1"/>
  </cols>
  <sheetData>
    <row r="1" spans="1:77" ht="21" hidden="1" customHeight="1" outlineLevel="1">
      <c r="K1" s="11"/>
      <c r="L1" s="53">
        <v>0.5</v>
      </c>
      <c r="M1" s="53">
        <f>5/105</f>
        <v>4.7619047619047616E-2</v>
      </c>
    </row>
    <row r="2" spans="1:77" ht="29.25" hidden="1" customHeight="1" outlineLevel="1">
      <c r="L2" s="54"/>
      <c r="M2" s="55" t="s">
        <v>25</v>
      </c>
    </row>
    <row r="3" spans="1:77" ht="13.5" hidden="1" outlineLevel="1" thickBot="1"/>
    <row r="4" spans="1:77" ht="16.5" customHeight="1" collapsed="1" thickBot="1">
      <c r="A4" s="61"/>
      <c r="B4" s="22"/>
      <c r="C4" s="653" t="s">
        <v>124</v>
      </c>
      <c r="D4" s="654"/>
      <c r="E4" s="655"/>
      <c r="F4" s="658" t="s">
        <v>79</v>
      </c>
      <c r="G4" s="659"/>
      <c r="H4" s="659"/>
      <c r="I4" s="660"/>
      <c r="J4" s="62"/>
      <c r="K4" s="661" t="s">
        <v>66</v>
      </c>
      <c r="L4" s="662"/>
      <c r="M4" s="20" t="s">
        <v>22</v>
      </c>
      <c r="N4" s="61"/>
      <c r="O4" s="263" t="s">
        <v>122</v>
      </c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</row>
    <row r="5" spans="1:77" ht="39" customHeight="1" thickBot="1">
      <c r="A5" s="61"/>
      <c r="B5" s="22"/>
      <c r="C5" s="656"/>
      <c r="D5" s="656"/>
      <c r="E5" s="657"/>
      <c r="F5" s="663" t="str">
        <f>'FDT - Admin - Achat'!G2</f>
        <v>Untel</v>
      </c>
      <c r="G5" s="664"/>
      <c r="H5" s="664"/>
      <c r="I5" s="665"/>
      <c r="J5" s="63"/>
      <c r="K5" s="666">
        <f>LOOKUP(M5,Period!A3:A55,Period!C3:C55)</f>
        <v>45668</v>
      </c>
      <c r="L5" s="667"/>
      <c r="M5" s="52">
        <f>'FDT - Admin - Achat'!N2</f>
        <v>3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</row>
    <row r="6" spans="1:77" ht="13.5" thickBot="1">
      <c r="A6" s="61"/>
      <c r="B6" s="61"/>
      <c r="C6" s="61"/>
      <c r="D6" s="61"/>
      <c r="E6" s="61"/>
      <c r="F6" s="61"/>
      <c r="G6" s="61"/>
      <c r="H6" s="61"/>
      <c r="I6" s="72">
        <v>40</v>
      </c>
      <c r="J6" s="61"/>
      <c r="K6" s="650" t="s">
        <v>78</v>
      </c>
      <c r="L6" s="651"/>
      <c r="M6" s="652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</row>
    <row r="7" spans="1:77" ht="26.25" thickBot="1">
      <c r="A7" s="61"/>
      <c r="B7" s="7" t="s">
        <v>1</v>
      </c>
      <c r="C7" s="673" t="s">
        <v>177</v>
      </c>
      <c r="D7" s="674"/>
      <c r="E7" s="674"/>
      <c r="F7" s="675"/>
      <c r="G7" s="2" t="s">
        <v>23</v>
      </c>
      <c r="H7" s="61"/>
      <c r="I7" s="235" t="s">
        <v>123</v>
      </c>
      <c r="J7" s="61"/>
      <c r="K7" s="23" t="s">
        <v>5</v>
      </c>
      <c r="L7" s="668" t="s">
        <v>85</v>
      </c>
      <c r="M7" s="23" t="s">
        <v>86</v>
      </c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</row>
    <row r="8" spans="1:77" ht="35.25" customHeight="1" thickBot="1">
      <c r="A8" s="61"/>
      <c r="B8" s="94" t="s">
        <v>47</v>
      </c>
      <c r="C8" s="676" t="s">
        <v>178</v>
      </c>
      <c r="D8" s="677"/>
      <c r="E8" s="677"/>
      <c r="F8" s="678"/>
      <c r="G8" s="285">
        <v>0.64</v>
      </c>
      <c r="H8" s="61"/>
      <c r="I8" s="34"/>
      <c r="J8" s="61"/>
      <c r="K8" s="341" t="s">
        <v>25</v>
      </c>
      <c r="L8" s="669"/>
      <c r="M8" s="93" t="s">
        <v>87</v>
      </c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</row>
    <row r="9" spans="1:77">
      <c r="A9" s="61"/>
      <c r="B9" s="251"/>
      <c r="C9" s="679"/>
      <c r="D9" s="680"/>
      <c r="E9" s="680"/>
      <c r="F9" s="681"/>
      <c r="G9" s="225"/>
      <c r="H9" s="64"/>
      <c r="I9" s="295">
        <f>+IF(G9-$I$6&gt;0,(G9-$I$6)*$G$8,0)</f>
        <v>0</v>
      </c>
      <c r="K9" s="365">
        <f t="shared" ref="K9:K17" si="0">ROUND(I9*$M$1,2)</f>
        <v>0</v>
      </c>
      <c r="L9" s="303"/>
      <c r="M9" s="365">
        <f t="shared" ref="M9:M17" si="1">I9-K9</f>
        <v>0</v>
      </c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</row>
    <row r="10" spans="1:77">
      <c r="A10" s="61"/>
      <c r="B10" s="252"/>
      <c r="C10" s="682"/>
      <c r="D10" s="683"/>
      <c r="E10" s="683"/>
      <c r="F10" s="684"/>
      <c r="G10" s="226"/>
      <c r="H10" s="64"/>
      <c r="I10" s="293">
        <f t="shared" ref="I10:I12" si="2">+IF(G10-$I$6&gt;0,(G10-$I$6)*$G$8,0)</f>
        <v>0</v>
      </c>
      <c r="J10" s="61"/>
      <c r="K10" s="366">
        <f t="shared" si="0"/>
        <v>0</v>
      </c>
      <c r="L10" s="297"/>
      <c r="M10" s="366">
        <f t="shared" si="1"/>
        <v>0</v>
      </c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</row>
    <row r="11" spans="1:77">
      <c r="A11" s="61"/>
      <c r="B11" s="252"/>
      <c r="C11" s="682"/>
      <c r="D11" s="683"/>
      <c r="E11" s="683"/>
      <c r="F11" s="684"/>
      <c r="G11" s="226"/>
      <c r="H11" s="64"/>
      <c r="I11" s="293">
        <f t="shared" si="2"/>
        <v>0</v>
      </c>
      <c r="J11" s="61"/>
      <c r="K11" s="366">
        <f t="shared" si="0"/>
        <v>0</v>
      </c>
      <c r="L11" s="297"/>
      <c r="M11" s="366">
        <f t="shared" si="1"/>
        <v>0</v>
      </c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</row>
    <row r="12" spans="1:77">
      <c r="A12" s="61"/>
      <c r="B12" s="252"/>
      <c r="C12" s="682"/>
      <c r="D12" s="683"/>
      <c r="E12" s="683"/>
      <c r="F12" s="684"/>
      <c r="G12" s="226"/>
      <c r="H12" s="64"/>
      <c r="I12" s="293">
        <f t="shared" si="2"/>
        <v>0</v>
      </c>
      <c r="J12" s="61"/>
      <c r="K12" s="366">
        <f t="shared" si="0"/>
        <v>0</v>
      </c>
      <c r="L12" s="303"/>
      <c r="M12" s="366">
        <f t="shared" si="1"/>
        <v>0</v>
      </c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</row>
    <row r="13" spans="1:77">
      <c r="A13" s="61"/>
      <c r="B13" s="253"/>
      <c r="C13" s="682"/>
      <c r="D13" s="683"/>
      <c r="E13" s="683"/>
      <c r="F13" s="684"/>
      <c r="G13" s="47"/>
      <c r="H13" s="64"/>
      <c r="I13" s="293">
        <f t="shared" ref="I13:I14" si="3">+IF(G13-$I$6&gt;0,(G13-$I$6)*$G$8,0)</f>
        <v>0</v>
      </c>
      <c r="J13" s="61"/>
      <c r="K13" s="366">
        <f t="shared" ref="K13:K14" si="4">ROUND(I13*$M$1,2)</f>
        <v>0</v>
      </c>
      <c r="L13" s="297"/>
      <c r="M13" s="366">
        <f t="shared" ref="M13:M14" si="5">I13-K13</f>
        <v>0</v>
      </c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</row>
    <row r="14" spans="1:77">
      <c r="A14" s="61"/>
      <c r="B14" s="253"/>
      <c r="C14" s="682"/>
      <c r="D14" s="683"/>
      <c r="E14" s="683"/>
      <c r="F14" s="684"/>
      <c r="G14" s="47"/>
      <c r="H14" s="64"/>
      <c r="I14" s="293">
        <f t="shared" si="3"/>
        <v>0</v>
      </c>
      <c r="J14" s="61"/>
      <c r="K14" s="366">
        <f t="shared" si="4"/>
        <v>0</v>
      </c>
      <c r="L14" s="297"/>
      <c r="M14" s="366">
        <f t="shared" si="5"/>
        <v>0</v>
      </c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</row>
    <row r="15" spans="1:77">
      <c r="A15" s="61"/>
      <c r="B15" s="270"/>
      <c r="C15" s="685" t="s">
        <v>176</v>
      </c>
      <c r="D15" s="686"/>
      <c r="E15" s="686"/>
      <c r="F15" s="686"/>
      <c r="G15" s="274"/>
      <c r="H15" s="64"/>
      <c r="I15" s="272"/>
      <c r="J15" s="61"/>
      <c r="K15" s="282">
        <f t="shared" si="0"/>
        <v>0</v>
      </c>
      <c r="L15" s="273"/>
      <c r="M15" s="282">
        <f t="shared" si="1"/>
        <v>0</v>
      </c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</row>
    <row r="16" spans="1:77" ht="13.5" thickBot="1">
      <c r="A16" s="61"/>
      <c r="B16" s="253"/>
      <c r="C16" s="682"/>
      <c r="D16" s="683"/>
      <c r="E16" s="683"/>
      <c r="F16" s="684"/>
      <c r="G16" s="47"/>
      <c r="H16" s="64"/>
      <c r="I16" s="293">
        <f>G16*$G$8</f>
        <v>0</v>
      </c>
      <c r="J16" s="61"/>
      <c r="K16" s="366">
        <f t="shared" si="0"/>
        <v>0</v>
      </c>
      <c r="L16" s="297"/>
      <c r="M16" s="366">
        <f t="shared" si="1"/>
        <v>0</v>
      </c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</row>
    <row r="17" spans="1:77" ht="13.5" thickBot="1">
      <c r="A17" s="61"/>
      <c r="B17" s="260"/>
      <c r="C17" s="687"/>
      <c r="D17" s="688"/>
      <c r="E17" s="688"/>
      <c r="F17" s="689"/>
      <c r="G17" s="227"/>
      <c r="H17" s="64"/>
      <c r="I17" s="293">
        <f>G17*$G$8</f>
        <v>0</v>
      </c>
      <c r="J17" s="61"/>
      <c r="K17" s="365">
        <f t="shared" si="0"/>
        <v>0</v>
      </c>
      <c r="L17" s="367"/>
      <c r="M17" s="366">
        <f t="shared" si="1"/>
        <v>0</v>
      </c>
      <c r="N17" s="301" t="s">
        <v>88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</row>
    <row r="18" spans="1:77" ht="13.5" thickBot="1">
      <c r="A18" s="61"/>
      <c r="B18" s="64"/>
      <c r="C18" s="64"/>
      <c r="D18" s="64"/>
      <c r="E18" s="64"/>
      <c r="F18" s="3" t="s">
        <v>0</v>
      </c>
      <c r="G18" s="364">
        <f>SUM(G9:G17)</f>
        <v>0</v>
      </c>
      <c r="H18" s="64"/>
      <c r="I18" s="335">
        <f>SUM(I9:I17)</f>
        <v>0</v>
      </c>
      <c r="J18" s="61"/>
      <c r="K18" s="368">
        <f>SUM(K9:K17)</f>
        <v>0</v>
      </c>
      <c r="L18" s="355"/>
      <c r="M18" s="368">
        <f>SUM(M9:M17)</f>
        <v>0</v>
      </c>
      <c r="N18" s="301">
        <v>54018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</row>
    <row r="19" spans="1:77" ht="5.25" customHeight="1">
      <c r="A19" s="61"/>
      <c r="C19" s="61"/>
      <c r="D19" s="61"/>
      <c r="E19" s="61"/>
      <c r="F19" s="61"/>
      <c r="G19" s="61"/>
      <c r="H19" s="61"/>
      <c r="J19" s="61"/>
      <c r="K19" s="61"/>
      <c r="M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</row>
    <row r="20" spans="1:77" ht="5.25" customHeight="1" thickBot="1">
      <c r="A20" s="61"/>
      <c r="B20" s="61"/>
      <c r="H20" s="61"/>
      <c r="I20" s="61"/>
      <c r="J20" s="61"/>
      <c r="L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</row>
    <row r="21" spans="1:77" ht="13.5" thickBot="1">
      <c r="A21" s="61"/>
      <c r="B21" s="2" t="s">
        <v>77</v>
      </c>
      <c r="C21" s="690" t="s">
        <v>94</v>
      </c>
      <c r="D21" s="691"/>
      <c r="E21" s="691"/>
      <c r="F21" s="691"/>
      <c r="G21" s="692"/>
      <c r="H21" s="61"/>
      <c r="I21" s="2" t="s">
        <v>0</v>
      </c>
      <c r="J21" s="61"/>
      <c r="K21" s="23" t="s">
        <v>5</v>
      </c>
      <c r="L21" s="668" t="s">
        <v>85</v>
      </c>
      <c r="M21" s="23" t="s">
        <v>86</v>
      </c>
      <c r="N21" s="64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</row>
    <row r="22" spans="1:77" ht="27" customHeight="1" thickBot="1">
      <c r="A22" s="61"/>
      <c r="B22" s="29" t="s">
        <v>47</v>
      </c>
      <c r="C22" s="670" t="s">
        <v>92</v>
      </c>
      <c r="D22" s="671"/>
      <c r="E22" s="671"/>
      <c r="F22" s="671"/>
      <c r="G22" s="672"/>
      <c r="H22" s="61"/>
      <c r="I22" s="51"/>
      <c r="J22" s="61"/>
      <c r="K22" s="343" t="s">
        <v>125</v>
      </c>
      <c r="L22" s="669"/>
      <c r="M22" s="93" t="s">
        <v>87</v>
      </c>
      <c r="N22" s="64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</row>
    <row r="23" spans="1:77" ht="14.85" customHeight="1" thickBot="1">
      <c r="A23" s="61"/>
      <c r="B23" s="255"/>
      <c r="C23" s="693" t="s">
        <v>95</v>
      </c>
      <c r="D23" s="694"/>
      <c r="E23" s="694"/>
      <c r="F23" s="694"/>
      <c r="G23" s="695"/>
      <c r="H23" s="64"/>
      <c r="I23" s="228"/>
      <c r="J23" s="61"/>
      <c r="K23" s="366">
        <f>$M$1*I23*$L$1</f>
        <v>0</v>
      </c>
      <c r="L23" s="303"/>
      <c r="M23" s="366">
        <f>I23-K23</f>
        <v>0</v>
      </c>
      <c r="N23" s="64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</row>
    <row r="24" spans="1:77" ht="14.85" customHeight="1">
      <c r="A24" s="61"/>
      <c r="B24" s="253"/>
      <c r="C24" s="696" t="s">
        <v>91</v>
      </c>
      <c r="D24" s="697"/>
      <c r="E24" s="697"/>
      <c r="F24" s="697"/>
      <c r="G24" s="698"/>
      <c r="H24" s="64"/>
      <c r="I24" s="229"/>
      <c r="J24" s="61"/>
      <c r="K24" s="366">
        <f>$M$1*I24*$L$1</f>
        <v>0</v>
      </c>
      <c r="L24" s="297"/>
      <c r="M24" s="366">
        <f>I24-K24</f>
        <v>0</v>
      </c>
      <c r="N24" s="64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</row>
    <row r="25" spans="1:77" ht="14.85" customHeight="1">
      <c r="A25" s="61"/>
      <c r="B25" s="253"/>
      <c r="C25" s="696" t="s">
        <v>91</v>
      </c>
      <c r="D25" s="697"/>
      <c r="E25" s="697"/>
      <c r="F25" s="697"/>
      <c r="G25" s="698"/>
      <c r="H25" s="64"/>
      <c r="I25" s="230">
        <v>0</v>
      </c>
      <c r="J25" s="61"/>
      <c r="K25" s="366">
        <f>$M$1*I25*$L$1</f>
        <v>0</v>
      </c>
      <c r="L25" s="297"/>
      <c r="M25" s="366">
        <f>I25-K25</f>
        <v>0</v>
      </c>
      <c r="N25" s="64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</row>
    <row r="26" spans="1:77" ht="14.85" customHeight="1" thickBot="1">
      <c r="A26" s="61"/>
      <c r="B26" s="253"/>
      <c r="C26" s="696" t="s">
        <v>91</v>
      </c>
      <c r="D26" s="697"/>
      <c r="E26" s="697"/>
      <c r="F26" s="697"/>
      <c r="G26" s="698"/>
      <c r="H26" s="64"/>
      <c r="I26" s="230"/>
      <c r="J26" s="61"/>
      <c r="K26" s="366">
        <f>$M$1*I26*$L$1</f>
        <v>0</v>
      </c>
      <c r="L26" s="297"/>
      <c r="M26" s="366">
        <f>I26-K26</f>
        <v>0</v>
      </c>
      <c r="N26" s="64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</row>
    <row r="27" spans="1:77" ht="14.85" customHeight="1" thickBot="1">
      <c r="A27" s="61"/>
      <c r="B27" s="256"/>
      <c r="C27" s="699" t="s">
        <v>91</v>
      </c>
      <c r="D27" s="700"/>
      <c r="E27" s="700"/>
      <c r="F27" s="700"/>
      <c r="G27" s="701"/>
      <c r="H27" s="64"/>
      <c r="I27" s="231"/>
      <c r="J27" s="61"/>
      <c r="K27" s="366">
        <f>$M$1*I27*$L$1</f>
        <v>0</v>
      </c>
      <c r="L27" s="303"/>
      <c r="M27" s="365">
        <f>I27-K27</f>
        <v>0</v>
      </c>
      <c r="N27" s="301" t="s">
        <v>88</v>
      </c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</row>
    <row r="28" spans="1:77" ht="13.5" thickBot="1">
      <c r="A28" s="61"/>
      <c r="B28" s="64"/>
      <c r="C28" s="64"/>
      <c r="D28" s="64"/>
      <c r="E28" s="64"/>
      <c r="F28" s="234"/>
      <c r="G28" s="3" t="s">
        <v>0</v>
      </c>
      <c r="H28" s="64"/>
      <c r="I28" s="363">
        <f>SUM(I23:I27)</f>
        <v>0</v>
      </c>
      <c r="J28" s="61"/>
      <c r="K28" s="368">
        <f>SUM(K23:K27)</f>
        <v>0</v>
      </c>
      <c r="L28" s="355"/>
      <c r="M28" s="368">
        <f>SUM(M23:M27)</f>
        <v>0</v>
      </c>
      <c r="N28" s="301">
        <v>54017</v>
      </c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</row>
    <row r="29" spans="1:77" ht="13.5" thickBot="1">
      <c r="A29" s="61"/>
      <c r="B29" s="61"/>
      <c r="C29" s="61"/>
      <c r="D29" s="61"/>
      <c r="E29" s="61"/>
      <c r="F29" s="61"/>
      <c r="H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</row>
    <row r="30" spans="1:77" ht="13.5" thickBot="1">
      <c r="A30" s="61"/>
      <c r="B30" s="7" t="s">
        <v>93</v>
      </c>
      <c r="C30" s="690" t="s">
        <v>17</v>
      </c>
      <c r="D30" s="691"/>
      <c r="E30" s="691"/>
      <c r="F30" s="691"/>
      <c r="G30" s="692"/>
      <c r="H30" s="64"/>
      <c r="I30" s="2" t="s">
        <v>0</v>
      </c>
      <c r="J30" s="64"/>
      <c r="K30" s="23" t="s">
        <v>5</v>
      </c>
      <c r="L30" s="668" t="s">
        <v>85</v>
      </c>
      <c r="M30" s="23" t="s">
        <v>86</v>
      </c>
      <c r="N30" s="702" t="s">
        <v>88</v>
      </c>
      <c r="O30" s="64"/>
      <c r="P30" s="64"/>
      <c r="Q30" s="64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</row>
    <row r="31" spans="1:77" ht="26.25" thickBot="1">
      <c r="A31" s="61"/>
      <c r="B31" s="29" t="s">
        <v>47</v>
      </c>
      <c r="C31" s="704" t="s">
        <v>90</v>
      </c>
      <c r="D31" s="705"/>
      <c r="E31" s="705"/>
      <c r="F31" s="705"/>
      <c r="G31" s="345" t="s">
        <v>99</v>
      </c>
      <c r="H31" s="64"/>
      <c r="I31" s="49"/>
      <c r="J31" s="64"/>
      <c r="K31" s="341" t="s">
        <v>19</v>
      </c>
      <c r="L31" s="669"/>
      <c r="M31" s="93" t="s">
        <v>87</v>
      </c>
      <c r="N31" s="703"/>
      <c r="O31" s="64"/>
      <c r="P31" s="64"/>
      <c r="Q31" s="64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</row>
    <row r="32" spans="1:77">
      <c r="A32" s="61"/>
      <c r="B32" s="255"/>
      <c r="C32" s="679"/>
      <c r="D32" s="680"/>
      <c r="E32" s="680"/>
      <c r="F32" s="681"/>
      <c r="G32" s="369"/>
      <c r="H32" s="64"/>
      <c r="I32" s="86"/>
      <c r="J32" s="64"/>
      <c r="K32" s="298">
        <f>I32*$M$1</f>
        <v>0</v>
      </c>
      <c r="L32" s="303"/>
      <c r="M32" s="298">
        <f t="shared" ref="M32:M38" si="6">I32-K32</f>
        <v>0</v>
      </c>
      <c r="N32" s="303"/>
      <c r="O32" s="64"/>
      <c r="P32" s="64"/>
      <c r="Q32" s="64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</row>
    <row r="33" spans="1:77">
      <c r="A33" s="61"/>
      <c r="B33" s="253"/>
      <c r="C33" s="682"/>
      <c r="D33" s="683"/>
      <c r="E33" s="683"/>
      <c r="F33" s="684"/>
      <c r="G33" s="339"/>
      <c r="H33" s="64"/>
      <c r="I33" s="44">
        <v>0</v>
      </c>
      <c r="J33" s="64"/>
      <c r="K33" s="293">
        <f t="shared" ref="K33:K38" si="7">I33*$M$1</f>
        <v>0</v>
      </c>
      <c r="L33" s="297"/>
      <c r="M33" s="293">
        <f t="shared" si="6"/>
        <v>0</v>
      </c>
      <c r="N33" s="297"/>
      <c r="O33" s="64"/>
      <c r="P33" s="64"/>
      <c r="Q33" s="64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</row>
    <row r="34" spans="1:77">
      <c r="A34" s="61"/>
      <c r="B34" s="253"/>
      <c r="C34" s="682"/>
      <c r="D34" s="683"/>
      <c r="E34" s="683"/>
      <c r="F34" s="684"/>
      <c r="G34" s="339"/>
      <c r="H34" s="64"/>
      <c r="I34" s="44"/>
      <c r="J34" s="64"/>
      <c r="K34" s="293">
        <f t="shared" si="7"/>
        <v>0</v>
      </c>
      <c r="L34" s="297"/>
      <c r="M34" s="293">
        <f t="shared" si="6"/>
        <v>0</v>
      </c>
      <c r="N34" s="297"/>
      <c r="O34" s="64"/>
      <c r="P34" s="64"/>
      <c r="Q34" s="64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</row>
    <row r="35" spans="1:77">
      <c r="A35" s="61"/>
      <c r="B35" s="253"/>
      <c r="C35" s="682"/>
      <c r="D35" s="683"/>
      <c r="E35" s="683"/>
      <c r="F35" s="684"/>
      <c r="G35" s="339"/>
      <c r="H35" s="64"/>
      <c r="I35" s="44"/>
      <c r="J35" s="64"/>
      <c r="K35" s="293">
        <f t="shared" si="7"/>
        <v>0</v>
      </c>
      <c r="L35" s="297"/>
      <c r="M35" s="293">
        <f t="shared" si="6"/>
        <v>0</v>
      </c>
      <c r="N35" s="297"/>
      <c r="O35" s="64"/>
      <c r="P35" s="64"/>
      <c r="Q35" s="64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</row>
    <row r="36" spans="1:77">
      <c r="A36" s="61"/>
      <c r="B36" s="253"/>
      <c r="C36" s="682"/>
      <c r="D36" s="683"/>
      <c r="E36" s="683"/>
      <c r="F36" s="684"/>
      <c r="G36" s="339"/>
      <c r="H36" s="64"/>
      <c r="I36" s="44"/>
      <c r="J36" s="64"/>
      <c r="K36" s="293">
        <f t="shared" si="7"/>
        <v>0</v>
      </c>
      <c r="L36" s="297"/>
      <c r="M36" s="293">
        <f t="shared" si="6"/>
        <v>0</v>
      </c>
      <c r="N36" s="297"/>
      <c r="O36" s="64"/>
      <c r="P36" s="64"/>
      <c r="Q36" s="64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</row>
    <row r="37" spans="1:77">
      <c r="A37" s="61"/>
      <c r="B37" s="253"/>
      <c r="C37" s="682"/>
      <c r="D37" s="683"/>
      <c r="E37" s="683"/>
      <c r="F37" s="684"/>
      <c r="G37" s="339"/>
      <c r="H37" s="64"/>
      <c r="I37" s="44"/>
      <c r="J37" s="64"/>
      <c r="K37" s="293">
        <f t="shared" si="7"/>
        <v>0</v>
      </c>
      <c r="L37" s="297"/>
      <c r="M37" s="293">
        <f t="shared" si="6"/>
        <v>0</v>
      </c>
      <c r="N37" s="297"/>
      <c r="O37" s="64"/>
      <c r="P37" s="64"/>
      <c r="Q37" s="64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</row>
    <row r="38" spans="1:77" ht="13.5" thickBot="1">
      <c r="A38" s="61"/>
      <c r="B38" s="254"/>
      <c r="C38" s="696"/>
      <c r="D38" s="697"/>
      <c r="E38" s="697"/>
      <c r="F38" s="698"/>
      <c r="G38" s="340"/>
      <c r="H38" s="64"/>
      <c r="I38" s="232"/>
      <c r="J38" s="64"/>
      <c r="K38" s="298">
        <f t="shared" si="7"/>
        <v>0</v>
      </c>
      <c r="L38" s="303"/>
      <c r="M38" s="298">
        <f t="shared" si="6"/>
        <v>0</v>
      </c>
      <c r="N38" s="303"/>
      <c r="O38" s="64"/>
      <c r="P38" s="64"/>
      <c r="Q38" s="64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</row>
    <row r="39" spans="1:77" ht="13.5" thickBot="1">
      <c r="A39" s="61"/>
      <c r="B39" s="66"/>
      <c r="C39" s="66"/>
      <c r="D39" s="66"/>
      <c r="E39" s="66"/>
      <c r="F39" s="66"/>
      <c r="G39" s="8" t="s">
        <v>0</v>
      </c>
      <c r="H39" s="64"/>
      <c r="I39" s="335">
        <f>SUM(I32:I38)</f>
        <v>0</v>
      </c>
      <c r="J39" s="64"/>
      <c r="K39" s="350">
        <f>SUM(K32:K38)</f>
        <v>0</v>
      </c>
      <c r="L39" s="355"/>
      <c r="M39" s="350">
        <f>SUM(M32:M38)</f>
        <v>0</v>
      </c>
      <c r="N39" s="355"/>
      <c r="O39" s="64"/>
      <c r="P39" s="64"/>
      <c r="Q39" s="64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</row>
    <row r="40" spans="1:77" ht="13.5" thickBot="1">
      <c r="A40" s="61"/>
      <c r="B40" s="64"/>
      <c r="C40" s="64"/>
      <c r="D40" s="64"/>
      <c r="E40" s="64"/>
      <c r="F40" s="64"/>
      <c r="G40" s="1"/>
      <c r="H40" s="64"/>
      <c r="I40" s="1"/>
      <c r="J40" s="64"/>
      <c r="K40" s="64"/>
      <c r="L40" s="64"/>
      <c r="M40" s="64"/>
      <c r="N40" s="64"/>
      <c r="O40" s="64"/>
      <c r="P40" s="64"/>
      <c r="Q40" s="64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</row>
    <row r="41" spans="1:77" ht="13.5" thickBot="1">
      <c r="A41" s="61"/>
      <c r="B41" s="7" t="s">
        <v>93</v>
      </c>
      <c r="C41" s="690" t="s">
        <v>17</v>
      </c>
      <c r="D41" s="691"/>
      <c r="E41" s="691"/>
      <c r="F41" s="691"/>
      <c r="G41" s="692"/>
      <c r="H41" s="64"/>
      <c r="I41" s="2" t="s">
        <v>0</v>
      </c>
      <c r="J41" s="64"/>
      <c r="K41" s="23" t="s">
        <v>5</v>
      </c>
      <c r="L41" s="668" t="s">
        <v>85</v>
      </c>
      <c r="M41" s="23" t="s">
        <v>86</v>
      </c>
      <c r="N41" s="702" t="s">
        <v>88</v>
      </c>
      <c r="O41" s="64"/>
      <c r="P41" s="64"/>
      <c r="Q41" s="64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</row>
    <row r="42" spans="1:77" ht="26.25" thickBot="1">
      <c r="A42" s="61"/>
      <c r="B42" s="29" t="s">
        <v>47</v>
      </c>
      <c r="C42" s="706" t="s">
        <v>100</v>
      </c>
      <c r="D42" s="707"/>
      <c r="E42" s="707"/>
      <c r="F42" s="708"/>
      <c r="G42" s="362" t="s">
        <v>89</v>
      </c>
      <c r="H42" s="64"/>
      <c r="I42" s="49"/>
      <c r="J42" s="64"/>
      <c r="K42" s="341" t="s">
        <v>19</v>
      </c>
      <c r="L42" s="669"/>
      <c r="M42" s="93" t="s">
        <v>87</v>
      </c>
      <c r="N42" s="703"/>
      <c r="O42" s="64"/>
      <c r="P42" s="64"/>
      <c r="Q42" s="64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</row>
    <row r="43" spans="1:77">
      <c r="A43" s="61"/>
      <c r="B43" s="255"/>
      <c r="C43" s="682"/>
      <c r="D43" s="683"/>
      <c r="E43" s="683"/>
      <c r="F43" s="684"/>
      <c r="G43" s="297"/>
      <c r="H43" s="64"/>
      <c r="I43" s="229"/>
      <c r="J43" s="64"/>
      <c r="K43" s="365">
        <f t="shared" ref="K43:K50" si="8">I43*$M$1</f>
        <v>0</v>
      </c>
      <c r="L43" s="303"/>
      <c r="M43" s="365">
        <f t="shared" ref="M43:M50" si="9">I43-K43</f>
        <v>0</v>
      </c>
      <c r="N43" s="303"/>
      <c r="O43" s="64"/>
      <c r="P43" s="64"/>
      <c r="Q43" s="64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</row>
    <row r="44" spans="1:77">
      <c r="A44" s="61"/>
      <c r="B44" s="253"/>
      <c r="C44" s="682"/>
      <c r="D44" s="683"/>
      <c r="E44" s="683"/>
      <c r="F44" s="684"/>
      <c r="G44" s="297"/>
      <c r="H44" s="64"/>
      <c r="I44" s="230"/>
      <c r="J44" s="64"/>
      <c r="K44" s="366">
        <f t="shared" si="8"/>
        <v>0</v>
      </c>
      <c r="L44" s="297"/>
      <c r="M44" s="366">
        <f t="shared" si="9"/>
        <v>0</v>
      </c>
      <c r="N44" s="297"/>
      <c r="O44" s="64"/>
      <c r="P44" s="64"/>
      <c r="Q44" s="64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</row>
    <row r="45" spans="1:77">
      <c r="A45" s="61"/>
      <c r="B45" s="253"/>
      <c r="C45" s="682"/>
      <c r="D45" s="683"/>
      <c r="E45" s="683"/>
      <c r="F45" s="684"/>
      <c r="G45" s="297"/>
      <c r="H45" s="64"/>
      <c r="I45" s="230">
        <v>0</v>
      </c>
      <c r="J45" s="64"/>
      <c r="K45" s="366">
        <f t="shared" si="8"/>
        <v>0</v>
      </c>
      <c r="L45" s="297"/>
      <c r="M45" s="366">
        <f t="shared" si="9"/>
        <v>0</v>
      </c>
      <c r="N45" s="297"/>
      <c r="O45" s="64"/>
      <c r="P45" s="64"/>
      <c r="Q45" s="64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</row>
    <row r="46" spans="1:77">
      <c r="A46" s="61"/>
      <c r="B46" s="253"/>
      <c r="C46" s="682"/>
      <c r="D46" s="683"/>
      <c r="E46" s="683"/>
      <c r="F46" s="684"/>
      <c r="G46" s="297"/>
      <c r="H46" s="64"/>
      <c r="I46" s="230">
        <v>0</v>
      </c>
      <c r="J46" s="64"/>
      <c r="K46" s="366">
        <f t="shared" si="8"/>
        <v>0</v>
      </c>
      <c r="L46" s="297"/>
      <c r="M46" s="366">
        <f t="shared" si="9"/>
        <v>0</v>
      </c>
      <c r="N46" s="297"/>
      <c r="O46" s="64"/>
      <c r="P46" s="64"/>
      <c r="Q46" s="64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</row>
    <row r="47" spans="1:77">
      <c r="A47" s="61"/>
      <c r="B47" s="253"/>
      <c r="C47" s="682"/>
      <c r="D47" s="683"/>
      <c r="E47" s="683"/>
      <c r="F47" s="684"/>
      <c r="G47" s="297"/>
      <c r="H47" s="64"/>
      <c r="I47" s="230"/>
      <c r="J47" s="64"/>
      <c r="K47" s="366">
        <f t="shared" si="8"/>
        <v>0</v>
      </c>
      <c r="L47" s="297"/>
      <c r="M47" s="366">
        <f t="shared" si="9"/>
        <v>0</v>
      </c>
      <c r="N47" s="297"/>
      <c r="O47" s="64"/>
      <c r="P47" s="64"/>
      <c r="Q47" s="64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</row>
    <row r="48" spans="1:77">
      <c r="A48" s="61"/>
      <c r="B48" s="253"/>
      <c r="C48" s="682"/>
      <c r="D48" s="683"/>
      <c r="E48" s="683"/>
      <c r="F48" s="684"/>
      <c r="G48" s="297"/>
      <c r="H48" s="64"/>
      <c r="I48" s="230"/>
      <c r="J48" s="64"/>
      <c r="K48" s="366">
        <f t="shared" si="8"/>
        <v>0</v>
      </c>
      <c r="L48" s="297"/>
      <c r="M48" s="366">
        <f t="shared" si="9"/>
        <v>0</v>
      </c>
      <c r="N48" s="297"/>
      <c r="O48" s="64"/>
      <c r="P48" s="64"/>
      <c r="Q48" s="64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</row>
    <row r="49" spans="1:77">
      <c r="A49" s="61"/>
      <c r="B49" s="253"/>
      <c r="C49" s="682"/>
      <c r="D49" s="683"/>
      <c r="E49" s="683"/>
      <c r="F49" s="684"/>
      <c r="G49" s="297"/>
      <c r="H49" s="64"/>
      <c r="I49" s="230"/>
      <c r="J49" s="64"/>
      <c r="K49" s="366">
        <f t="shared" si="8"/>
        <v>0</v>
      </c>
      <c r="L49" s="297"/>
      <c r="M49" s="366">
        <f t="shared" si="9"/>
        <v>0</v>
      </c>
      <c r="N49" s="297"/>
      <c r="O49" s="64"/>
      <c r="P49" s="64"/>
      <c r="Q49" s="64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</row>
    <row r="50" spans="1:77" ht="13.5" thickBot="1">
      <c r="A50" s="61"/>
      <c r="B50" s="256"/>
      <c r="C50" s="687"/>
      <c r="D50" s="688"/>
      <c r="E50" s="688"/>
      <c r="F50" s="689"/>
      <c r="G50" s="300"/>
      <c r="H50" s="64"/>
      <c r="I50" s="233"/>
      <c r="J50" s="64"/>
      <c r="K50" s="365">
        <f t="shared" si="8"/>
        <v>0</v>
      </c>
      <c r="L50" s="303"/>
      <c r="M50" s="365">
        <f t="shared" si="9"/>
        <v>0</v>
      </c>
      <c r="N50" s="303"/>
      <c r="O50" s="64"/>
      <c r="P50" s="64"/>
      <c r="Q50" s="64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</row>
    <row r="51" spans="1:77" ht="13.5" thickBot="1">
      <c r="A51" s="61"/>
      <c r="B51" s="64"/>
      <c r="C51" s="64"/>
      <c r="D51" s="64"/>
      <c r="E51" s="64"/>
      <c r="F51" s="64"/>
      <c r="G51" s="3" t="s">
        <v>0</v>
      </c>
      <c r="H51" s="64"/>
      <c r="I51" s="363">
        <f>SUM(I43:I50)</f>
        <v>0</v>
      </c>
      <c r="J51" s="64"/>
      <c r="K51" s="368">
        <f>SUM(K43:K50)</f>
        <v>0</v>
      </c>
      <c r="L51" s="355"/>
      <c r="M51" s="368">
        <f>SUM(M43:M50)</f>
        <v>0</v>
      </c>
      <c r="N51" s="355"/>
      <c r="O51" s="64"/>
      <c r="P51" s="64"/>
      <c r="Q51" s="64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</row>
    <row r="52" spans="1:77" ht="13.5" thickBot="1">
      <c r="A52" s="61"/>
      <c r="B52" s="64"/>
      <c r="C52" s="64"/>
      <c r="D52" s="64"/>
      <c r="E52" s="64"/>
      <c r="F52" s="64"/>
      <c r="G52" s="1"/>
      <c r="H52" s="64"/>
      <c r="I52" s="1"/>
      <c r="J52" s="64"/>
      <c r="K52" s="64"/>
      <c r="L52" s="64"/>
      <c r="M52" s="64"/>
      <c r="N52" s="64"/>
      <c r="O52" s="64"/>
      <c r="P52" s="64"/>
      <c r="Q52" s="64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</row>
    <row r="53" spans="1:77" ht="13.5" thickBot="1">
      <c r="A53" s="61"/>
      <c r="B53" s="716" t="s">
        <v>82</v>
      </c>
      <c r="C53" s="717"/>
      <c r="D53" s="716" t="s">
        <v>96</v>
      </c>
      <c r="E53" s="718"/>
      <c r="F53" s="717"/>
      <c r="G53" s="23" t="s">
        <v>97</v>
      </c>
      <c r="H53" s="65"/>
      <c r="I53" s="709">
        <f>I51+I39+I28+I18</f>
        <v>0</v>
      </c>
      <c r="J53" s="65"/>
      <c r="K53" s="23" t="s">
        <v>44</v>
      </c>
      <c r="L53" s="31"/>
      <c r="M53" s="23" t="s">
        <v>44</v>
      </c>
      <c r="N53" s="64"/>
      <c r="O53" s="64"/>
      <c r="P53" s="64"/>
      <c r="Q53" s="64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</row>
    <row r="54" spans="1:77" ht="26.25" thickBot="1">
      <c r="A54" s="61"/>
      <c r="B54" s="711" t="str">
        <f>F5</f>
        <v>Untel</v>
      </c>
      <c r="C54" s="712"/>
      <c r="D54" s="713"/>
      <c r="E54" s="714"/>
      <c r="F54" s="715"/>
      <c r="G54" s="67" t="s">
        <v>106</v>
      </c>
      <c r="H54" s="65"/>
      <c r="I54" s="710"/>
      <c r="J54" s="65"/>
      <c r="K54" s="356">
        <f>K51+K39+K28+K18</f>
        <v>0</v>
      </c>
      <c r="L54" s="357"/>
      <c r="M54" s="356">
        <f>M51+M39+M28+M18</f>
        <v>0</v>
      </c>
      <c r="N54" s="64"/>
      <c r="O54" s="64"/>
      <c r="P54" s="64"/>
      <c r="Q54" s="64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</row>
    <row r="55" spans="1:77">
      <c r="A55" s="61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</row>
    <row r="56" spans="1:77">
      <c r="A56" s="61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</row>
    <row r="57" spans="1:77">
      <c r="A57" s="61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</row>
    <row r="58" spans="1:77" ht="15.75">
      <c r="A58" s="61"/>
      <c r="B58" s="68" t="s">
        <v>101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</row>
    <row r="59" spans="1:77">
      <c r="A59" s="61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</row>
    <row r="60" spans="1:77">
      <c r="A60" s="61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</row>
    <row r="61" spans="1:77">
      <c r="A61" s="61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</row>
    <row r="62" spans="1:77">
      <c r="A62" s="61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</row>
    <row r="63" spans="1:77">
      <c r="A63" s="61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</row>
    <row r="64" spans="1:77">
      <c r="A64" s="61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</row>
    <row r="65" spans="1:77">
      <c r="A65" s="61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</row>
    <row r="66" spans="1:77">
      <c r="A66" s="61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</row>
    <row r="67" spans="1:77">
      <c r="A67" s="61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</row>
    <row r="68" spans="1:77">
      <c r="A68" s="61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</row>
    <row r="69" spans="1:77">
      <c r="A69" s="61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</row>
    <row r="70" spans="1:77">
      <c r="A70" s="61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</row>
    <row r="71" spans="1:77">
      <c r="A71" s="61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</row>
    <row r="72" spans="1:77">
      <c r="A72" s="61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</row>
    <row r="73" spans="1:77">
      <c r="A73" s="61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</row>
    <row r="74" spans="1:77">
      <c r="A74" s="61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</row>
    <row r="75" spans="1:77">
      <c r="A75" s="61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</row>
    <row r="76" spans="1:77">
      <c r="A76" s="61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</row>
    <row r="77" spans="1:77">
      <c r="A77" s="61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</row>
    <row r="78" spans="1:77">
      <c r="A78" s="61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</row>
    <row r="79" spans="1:77">
      <c r="A79" s="61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</row>
    <row r="80" spans="1:77">
      <c r="A80" s="61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</row>
    <row r="81" spans="1:77">
      <c r="A81" s="61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</row>
    <row r="82" spans="1:77">
      <c r="A82" s="61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</row>
    <row r="83" spans="1:77">
      <c r="A83" s="61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</row>
    <row r="84" spans="1:77">
      <c r="A84" s="61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</row>
    <row r="85" spans="1:77">
      <c r="A85" s="61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</row>
    <row r="86" spans="1:77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</row>
    <row r="87" spans="1:77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</row>
    <row r="88" spans="1:77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</row>
    <row r="89" spans="1:77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</row>
    <row r="90" spans="1:77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</row>
    <row r="91" spans="1:77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</row>
    <row r="92" spans="1:77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</row>
    <row r="93" spans="1:77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</row>
    <row r="94" spans="1:77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</row>
    <row r="95" spans="1:77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</row>
    <row r="96" spans="1:77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</row>
    <row r="97" spans="1:77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</row>
    <row r="98" spans="1:77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</row>
    <row r="99" spans="1:77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</row>
    <row r="100" spans="1:77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</row>
    <row r="101" spans="1:77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</row>
    <row r="102" spans="1:77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</row>
    <row r="103" spans="1:77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</row>
    <row r="104" spans="1:77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</row>
    <row r="105" spans="1:77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</row>
    <row r="106" spans="1:77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</row>
    <row r="107" spans="1:77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</row>
    <row r="108" spans="1:77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</row>
    <row r="109" spans="1:77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</row>
    <row r="110" spans="1:77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</row>
    <row r="111" spans="1:77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</row>
    <row r="112" spans="1:77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</row>
    <row r="113" spans="1:77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</row>
    <row r="114" spans="1:77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</row>
    <row r="115" spans="1:77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</row>
    <row r="116" spans="1:77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</row>
    <row r="117" spans="1:77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</row>
    <row r="118" spans="1:77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</row>
    <row r="119" spans="1:77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</row>
    <row r="120" spans="1:77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</row>
    <row r="121" spans="1:77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</row>
    <row r="122" spans="1:77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</row>
    <row r="123" spans="1:77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</row>
    <row r="124" spans="1:77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</row>
    <row r="125" spans="1:77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</row>
    <row r="126" spans="1:77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</row>
    <row r="127" spans="1:77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</row>
    <row r="128" spans="1:77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</row>
    <row r="129" spans="1:77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</row>
    <row r="130" spans="1:77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</row>
    <row r="131" spans="1:77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</row>
    <row r="132" spans="1:77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</row>
    <row r="133" spans="1:77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</row>
    <row r="134" spans="1:77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</row>
    <row r="135" spans="1:77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</row>
    <row r="136" spans="1:77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</row>
    <row r="137" spans="1:77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</row>
    <row r="138" spans="1:77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</row>
    <row r="139" spans="1:77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</row>
    <row r="140" spans="1:77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</row>
    <row r="141" spans="1:77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</row>
    <row r="142" spans="1:77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</row>
    <row r="143" spans="1:77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</row>
    <row r="144" spans="1:77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</row>
    <row r="145" spans="1:77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</row>
    <row r="146" spans="1:77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</row>
    <row r="147" spans="1:77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</row>
    <row r="148" spans="1:77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</row>
    <row r="149" spans="1:77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</row>
    <row r="150" spans="1:77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</row>
    <row r="151" spans="1:77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</row>
    <row r="152" spans="1:77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</row>
    <row r="153" spans="1:77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</row>
    <row r="154" spans="1:77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</row>
    <row r="155" spans="1:77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</row>
    <row r="156" spans="1:77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</row>
    <row r="157" spans="1:7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</row>
    <row r="158" spans="1:77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</row>
    <row r="159" spans="1:77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</row>
    <row r="160" spans="1:77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</row>
    <row r="161" spans="2:77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</row>
    <row r="162" spans="2:77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</row>
    <row r="163" spans="2:77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</row>
    <row r="164" spans="2:77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</row>
    <row r="165" spans="2:77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</row>
    <row r="166" spans="2:77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</row>
    <row r="167" spans="2:7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</row>
    <row r="168" spans="2:77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</row>
    <row r="169" spans="2:77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</row>
    <row r="170" spans="2:77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</row>
    <row r="171" spans="2:77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</row>
    <row r="172" spans="2:77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</row>
    <row r="173" spans="2:77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</row>
    <row r="174" spans="2:77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</row>
    <row r="175" spans="2:77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</row>
    <row r="176" spans="2:77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</row>
    <row r="177" spans="2: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</row>
    <row r="178" spans="2:77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</row>
    <row r="179" spans="2:77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</row>
    <row r="180" spans="2:77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</row>
    <row r="181" spans="2:77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</row>
    <row r="182" spans="2:77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</row>
    <row r="183" spans="2:77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</row>
    <row r="184" spans="2:77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</row>
    <row r="185" spans="2:77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</row>
    <row r="186" spans="2:77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</row>
    <row r="187" spans="2:77">
      <c r="Q187" s="61"/>
      <c r="R187" s="61"/>
      <c r="S187" s="61"/>
      <c r="T187" s="61"/>
      <c r="U187" s="61"/>
    </row>
  </sheetData>
  <sheetProtection algorithmName="SHA-512" hashValue="8VaNKxUv1h7kF0MXkbmLvGjNruBBe/TUTHBeskkuRXhVwoBnS9VW0ZjYu/mMudDUNQJre4iLU4w1VyRVXx8JmA==" saltValue="sN5CX2DE0PDTWgp6Cp9sQA==" spinCount="100000" sheet="1" selectLockedCells="1"/>
  <mergeCells count="54">
    <mergeCell ref="I53:I54"/>
    <mergeCell ref="B54:C54"/>
    <mergeCell ref="D54:F54"/>
    <mergeCell ref="C47:F47"/>
    <mergeCell ref="C48:F48"/>
    <mergeCell ref="C49:F49"/>
    <mergeCell ref="C50:F50"/>
    <mergeCell ref="B53:C53"/>
    <mergeCell ref="D53:F53"/>
    <mergeCell ref="N41:N42"/>
    <mergeCell ref="C42:F42"/>
    <mergeCell ref="C43:F43"/>
    <mergeCell ref="C44:F44"/>
    <mergeCell ref="C45:F45"/>
    <mergeCell ref="L41:L42"/>
    <mergeCell ref="C46:F46"/>
    <mergeCell ref="C35:F35"/>
    <mergeCell ref="C36:F36"/>
    <mergeCell ref="C37:F37"/>
    <mergeCell ref="C38:F38"/>
    <mergeCell ref="C41:G41"/>
    <mergeCell ref="L30:L31"/>
    <mergeCell ref="N30:N31"/>
    <mergeCell ref="C31:F31"/>
    <mergeCell ref="C32:F32"/>
    <mergeCell ref="C33:F33"/>
    <mergeCell ref="C34:F34"/>
    <mergeCell ref="C23:G23"/>
    <mergeCell ref="C24:G24"/>
    <mergeCell ref="C25:G25"/>
    <mergeCell ref="C26:G26"/>
    <mergeCell ref="C27:G27"/>
    <mergeCell ref="C30:G30"/>
    <mergeCell ref="L21:L22"/>
    <mergeCell ref="C22:G22"/>
    <mergeCell ref="C7:F7"/>
    <mergeCell ref="L7:L8"/>
    <mergeCell ref="C8:F8"/>
    <mergeCell ref="C9:F9"/>
    <mergeCell ref="C10:F10"/>
    <mergeCell ref="C11:F11"/>
    <mergeCell ref="C12:F12"/>
    <mergeCell ref="C15:F15"/>
    <mergeCell ref="C16:F16"/>
    <mergeCell ref="C17:F17"/>
    <mergeCell ref="C21:G21"/>
    <mergeCell ref="C13:F13"/>
    <mergeCell ref="C14:F14"/>
    <mergeCell ref="K6:M6"/>
    <mergeCell ref="C4:E5"/>
    <mergeCell ref="F4:I4"/>
    <mergeCell ref="K4:L4"/>
    <mergeCell ref="F5:I5"/>
    <mergeCell ref="K5:L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7" orientation="landscape" r:id="rId1"/>
  <headerFooter>
    <oddFooter>&amp;Z&amp;F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4E1CA-4BEA-42E2-A79E-6C0C411AC7A2}">
  <sheetPr>
    <tabColor theme="1" tint="4.9989318521683403E-2"/>
    <pageSetUpPr fitToPage="1"/>
  </sheetPr>
  <dimension ref="A1:BY187"/>
  <sheetViews>
    <sheetView showZeros="0" topLeftCell="A4" workbookViewId="0">
      <selection activeCell="N29" sqref="N29"/>
    </sheetView>
  </sheetViews>
  <sheetFormatPr baseColWidth="10" defaultColWidth="11.42578125" defaultRowHeight="12.75" outlineLevelRow="1"/>
  <cols>
    <col min="1" max="1" width="3.85546875" customWidth="1"/>
    <col min="2" max="2" width="14.85546875"/>
    <col min="3" max="3" width="18.28515625" customWidth="1"/>
    <col min="4" max="5" width="16.5703125" customWidth="1"/>
    <col min="6" max="6" width="15" customWidth="1"/>
    <col min="7" max="7" width="16.28515625" customWidth="1"/>
    <col min="8" max="8" width="1.42578125" customWidth="1"/>
    <col min="9" max="9" width="15.42578125" customWidth="1"/>
    <col min="10" max="10" width="5.28515625" customWidth="1"/>
    <col min="11" max="11" width="18.7109375" customWidth="1"/>
    <col min="12" max="13" width="14.85546875"/>
    <col min="14" max="14" width="14.140625" customWidth="1"/>
  </cols>
  <sheetData>
    <row r="1" spans="1:77" ht="21" hidden="1" customHeight="1" outlineLevel="1">
      <c r="K1" s="11"/>
      <c r="L1" s="53">
        <v>0.5</v>
      </c>
      <c r="M1" s="53">
        <f>15/115</f>
        <v>0.13043478260869565</v>
      </c>
    </row>
    <row r="2" spans="1:77" ht="29.25" hidden="1" customHeight="1" outlineLevel="1">
      <c r="L2" s="54"/>
      <c r="M2" s="55" t="s">
        <v>32</v>
      </c>
    </row>
    <row r="3" spans="1:77" ht="13.5" hidden="1" outlineLevel="1" thickBot="1"/>
    <row r="4" spans="1:77" ht="16.5" customHeight="1" collapsed="1" thickBot="1">
      <c r="A4" s="61"/>
      <c r="B4" s="22"/>
      <c r="C4" s="721" t="s">
        <v>182</v>
      </c>
      <c r="D4" s="654"/>
      <c r="E4" s="655"/>
      <c r="F4" s="658" t="s">
        <v>79</v>
      </c>
      <c r="G4" s="659"/>
      <c r="H4" s="659"/>
      <c r="I4" s="660"/>
      <c r="J4" s="62"/>
      <c r="K4" s="661" t="s">
        <v>66</v>
      </c>
      <c r="L4" s="662"/>
      <c r="M4" s="20" t="s">
        <v>22</v>
      </c>
      <c r="N4" s="61"/>
      <c r="O4" s="263" t="s">
        <v>122</v>
      </c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</row>
    <row r="5" spans="1:77" ht="39" customHeight="1" thickBot="1">
      <c r="A5" s="61"/>
      <c r="B5" s="22"/>
      <c r="C5" s="656"/>
      <c r="D5" s="656"/>
      <c r="E5" s="657"/>
      <c r="F5" s="663" t="str">
        <f>'FDT - Admin - Achat'!G2</f>
        <v>Untel</v>
      </c>
      <c r="G5" s="664"/>
      <c r="H5" s="664"/>
      <c r="I5" s="665"/>
      <c r="J5" s="63"/>
      <c r="K5" s="666">
        <f>LOOKUP(M5,Period!A3:A55,Period!C3:C55)</f>
        <v>45668</v>
      </c>
      <c r="L5" s="667"/>
      <c r="M5" s="52">
        <f>'FDT - Admin - Achat'!N2</f>
        <v>3</v>
      </c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</row>
    <row r="6" spans="1:77" ht="13.5" thickBot="1">
      <c r="A6" s="61"/>
      <c r="B6" s="61"/>
      <c r="C6" s="61"/>
      <c r="D6" s="61"/>
      <c r="E6" s="61"/>
      <c r="F6" s="61"/>
      <c r="G6" s="61"/>
      <c r="H6" s="61"/>
      <c r="I6" s="72">
        <v>40</v>
      </c>
      <c r="J6" s="61"/>
      <c r="K6" s="650" t="s">
        <v>78</v>
      </c>
      <c r="L6" s="651"/>
      <c r="M6" s="652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</row>
    <row r="7" spans="1:77" ht="39" thickBot="1">
      <c r="A7" s="61"/>
      <c r="B7" s="7" t="s">
        <v>1</v>
      </c>
      <c r="C7" s="673" t="s">
        <v>177</v>
      </c>
      <c r="D7" s="674"/>
      <c r="E7" s="674"/>
      <c r="F7" s="675"/>
      <c r="G7" s="283" t="s">
        <v>23</v>
      </c>
      <c r="H7" s="61"/>
      <c r="I7" s="235" t="s">
        <v>84</v>
      </c>
      <c r="J7" s="61"/>
      <c r="K7" s="23" t="s">
        <v>5</v>
      </c>
      <c r="L7" s="668" t="s">
        <v>85</v>
      </c>
      <c r="M7" s="23" t="s">
        <v>86</v>
      </c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</row>
    <row r="8" spans="1:77" ht="35.25" customHeight="1" thickBot="1">
      <c r="A8" s="61"/>
      <c r="B8" s="94" t="s">
        <v>47</v>
      </c>
      <c r="C8" s="676" t="s">
        <v>178</v>
      </c>
      <c r="D8" s="677"/>
      <c r="E8" s="677"/>
      <c r="F8" s="678"/>
      <c r="G8" s="285">
        <v>0.64</v>
      </c>
      <c r="H8" s="61"/>
      <c r="I8" s="34"/>
      <c r="J8" s="61"/>
      <c r="K8" s="341" t="s">
        <v>32</v>
      </c>
      <c r="L8" s="669"/>
      <c r="M8" s="93" t="s">
        <v>87</v>
      </c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</row>
    <row r="9" spans="1:77">
      <c r="A9" s="61"/>
      <c r="B9" s="251"/>
      <c r="C9" s="679"/>
      <c r="D9" s="680"/>
      <c r="E9" s="680"/>
      <c r="F9" s="681"/>
      <c r="G9" s="225"/>
      <c r="H9" s="64"/>
      <c r="I9" s="295">
        <f>+IF(G9-$I$6&gt;0,(G9-$I$6)*$G$8,0)</f>
        <v>0</v>
      </c>
      <c r="K9" s="365">
        <f t="shared" ref="K9:K17" si="0">ROUND(I9*$M$1,2)</f>
        <v>0</v>
      </c>
      <c r="L9" s="303"/>
      <c r="M9" s="365">
        <f t="shared" ref="M9:M17" si="1">I9-K9</f>
        <v>0</v>
      </c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</row>
    <row r="10" spans="1:77">
      <c r="A10" s="61"/>
      <c r="B10" s="252"/>
      <c r="C10" s="682"/>
      <c r="D10" s="683"/>
      <c r="E10" s="683"/>
      <c r="F10" s="684"/>
      <c r="G10" s="226"/>
      <c r="H10" s="64"/>
      <c r="I10" s="293">
        <f t="shared" ref="I10:I13" si="2">+IF(G10-$I$6&gt;0,(G10-$I$6)*$G$8,0)</f>
        <v>0</v>
      </c>
      <c r="J10" s="61"/>
      <c r="K10" s="366">
        <f t="shared" si="0"/>
        <v>0</v>
      </c>
      <c r="L10" s="297"/>
      <c r="M10" s="366">
        <f t="shared" si="1"/>
        <v>0</v>
      </c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</row>
    <row r="11" spans="1:77">
      <c r="A11" s="61"/>
      <c r="B11" s="252"/>
      <c r="C11" s="682"/>
      <c r="D11" s="683"/>
      <c r="E11" s="683"/>
      <c r="F11" s="684"/>
      <c r="G11" s="226"/>
      <c r="H11" s="64"/>
      <c r="I11" s="293">
        <f t="shared" si="2"/>
        <v>0</v>
      </c>
      <c r="J11" s="61"/>
      <c r="K11" s="366">
        <f t="shared" si="0"/>
        <v>0</v>
      </c>
      <c r="L11" s="297"/>
      <c r="M11" s="366">
        <f t="shared" si="1"/>
        <v>0</v>
      </c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</row>
    <row r="12" spans="1:77">
      <c r="A12" s="61"/>
      <c r="B12" s="252"/>
      <c r="C12" s="682"/>
      <c r="D12" s="683"/>
      <c r="E12" s="683"/>
      <c r="F12" s="684"/>
      <c r="G12" s="226"/>
      <c r="H12" s="64"/>
      <c r="I12" s="293">
        <f t="shared" si="2"/>
        <v>0</v>
      </c>
      <c r="J12" s="61"/>
      <c r="K12" s="366">
        <f t="shared" si="0"/>
        <v>0</v>
      </c>
      <c r="L12" s="303"/>
      <c r="M12" s="366">
        <f t="shared" si="1"/>
        <v>0</v>
      </c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</row>
    <row r="13" spans="1:77">
      <c r="A13" s="61"/>
      <c r="B13" s="253"/>
      <c r="C13" s="682"/>
      <c r="D13" s="683"/>
      <c r="E13" s="683"/>
      <c r="F13" s="684"/>
      <c r="G13" s="47"/>
      <c r="H13" s="64"/>
      <c r="I13" s="293">
        <f t="shared" si="2"/>
        <v>0</v>
      </c>
      <c r="J13" s="61"/>
      <c r="K13" s="366">
        <f t="shared" si="0"/>
        <v>0</v>
      </c>
      <c r="L13" s="297"/>
      <c r="M13" s="366">
        <f t="shared" si="1"/>
        <v>0</v>
      </c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</row>
    <row r="14" spans="1:77">
      <c r="A14" s="61"/>
      <c r="B14" s="253"/>
      <c r="C14" s="682"/>
      <c r="D14" s="683"/>
      <c r="E14" s="683"/>
      <c r="F14" s="684"/>
      <c r="G14" s="47"/>
      <c r="H14" s="64"/>
      <c r="I14" s="293">
        <f t="shared" ref="I14:I15" si="3">+IF(G14-$I$6&gt;0,(G14-$I$6)*$G$8,0)</f>
        <v>0</v>
      </c>
      <c r="J14" s="61"/>
      <c r="K14" s="366">
        <f t="shared" ref="K14:K15" si="4">ROUND(I14*$M$1,2)</f>
        <v>0</v>
      </c>
      <c r="L14" s="297"/>
      <c r="M14" s="366">
        <f t="shared" ref="M14:M15" si="5">I14-K14</f>
        <v>0</v>
      </c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</row>
    <row r="15" spans="1:77">
      <c r="A15" s="61"/>
      <c r="B15" s="270"/>
      <c r="C15" s="685" t="s">
        <v>176</v>
      </c>
      <c r="D15" s="686"/>
      <c r="E15" s="686"/>
      <c r="F15" s="686"/>
      <c r="G15" s="271"/>
      <c r="H15" s="64"/>
      <c r="I15" s="272">
        <f t="shared" si="3"/>
        <v>0</v>
      </c>
      <c r="J15" s="61"/>
      <c r="K15" s="282">
        <f t="shared" si="4"/>
        <v>0</v>
      </c>
      <c r="L15" s="273"/>
      <c r="M15" s="282">
        <f t="shared" si="5"/>
        <v>0</v>
      </c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</row>
    <row r="16" spans="1:77" ht="13.5" thickBot="1">
      <c r="A16" s="61"/>
      <c r="B16" s="253"/>
      <c r="C16" s="682"/>
      <c r="D16" s="683"/>
      <c r="E16" s="683"/>
      <c r="F16" s="684"/>
      <c r="G16" s="47"/>
      <c r="H16" s="64"/>
      <c r="I16" s="293">
        <f>G16*$G$8</f>
        <v>0</v>
      </c>
      <c r="J16" s="61"/>
      <c r="K16" s="366">
        <f t="shared" si="0"/>
        <v>0</v>
      </c>
      <c r="L16" s="297"/>
      <c r="M16" s="366">
        <f t="shared" si="1"/>
        <v>0</v>
      </c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</row>
    <row r="17" spans="1:77" ht="13.5" thickBot="1">
      <c r="A17" s="61"/>
      <c r="B17" s="260"/>
      <c r="C17" s="687"/>
      <c r="D17" s="688"/>
      <c r="E17" s="688"/>
      <c r="F17" s="689"/>
      <c r="G17" s="227"/>
      <c r="H17" s="64"/>
      <c r="I17" s="293">
        <f>G17*$G$8</f>
        <v>0</v>
      </c>
      <c r="J17" s="61"/>
      <c r="K17" s="365">
        <f t="shared" si="0"/>
        <v>0</v>
      </c>
      <c r="L17" s="367"/>
      <c r="M17" s="366">
        <f t="shared" si="1"/>
        <v>0</v>
      </c>
      <c r="N17" s="301" t="s">
        <v>88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</row>
    <row r="18" spans="1:77" ht="13.5" thickBot="1">
      <c r="A18" s="61"/>
      <c r="B18" s="64"/>
      <c r="C18" s="64"/>
      <c r="D18" s="64"/>
      <c r="E18" s="64"/>
      <c r="F18" s="3" t="s">
        <v>0</v>
      </c>
      <c r="G18" s="364">
        <f>SUM(G9:G17)</f>
        <v>0</v>
      </c>
      <c r="H18" s="64"/>
      <c r="I18" s="335">
        <f>SUM(I9:I17)</f>
        <v>0</v>
      </c>
      <c r="J18" s="61"/>
      <c r="K18" s="368">
        <f>SUM(K9:K17)</f>
        <v>0</v>
      </c>
      <c r="L18" s="355"/>
      <c r="M18" s="368">
        <f>SUM(M9:M17)</f>
        <v>0</v>
      </c>
      <c r="N18" s="301">
        <v>54014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</row>
    <row r="19" spans="1:77" ht="5.25" customHeight="1">
      <c r="A19" s="61"/>
      <c r="C19" s="61"/>
      <c r="D19" s="61"/>
      <c r="E19" s="61"/>
      <c r="F19" s="61"/>
      <c r="G19" s="61"/>
      <c r="H19" s="61"/>
      <c r="J19" s="61"/>
      <c r="K19" s="61"/>
      <c r="M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</row>
    <row r="20" spans="1:77" ht="5.25" customHeight="1" thickBot="1">
      <c r="A20" s="61"/>
      <c r="B20" s="61"/>
      <c r="H20" s="61"/>
      <c r="I20" s="61"/>
      <c r="J20" s="61"/>
      <c r="L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</row>
    <row r="21" spans="1:77" ht="13.5" thickBot="1">
      <c r="A21" s="61"/>
      <c r="B21" s="2" t="s">
        <v>77</v>
      </c>
      <c r="C21" s="690" t="s">
        <v>94</v>
      </c>
      <c r="D21" s="691"/>
      <c r="E21" s="691"/>
      <c r="F21" s="691"/>
      <c r="G21" s="692"/>
      <c r="H21" s="61"/>
      <c r="I21" s="2" t="s">
        <v>0</v>
      </c>
      <c r="J21" s="61"/>
      <c r="K21" s="23" t="s">
        <v>5</v>
      </c>
      <c r="L21" s="668" t="s">
        <v>85</v>
      </c>
      <c r="M21" s="23" t="s">
        <v>86</v>
      </c>
      <c r="N21" s="64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</row>
    <row r="22" spans="1:77" ht="27" customHeight="1" thickBot="1">
      <c r="A22" s="61"/>
      <c r="B22" s="29" t="s">
        <v>47</v>
      </c>
      <c r="C22" s="670" t="s">
        <v>92</v>
      </c>
      <c r="D22" s="671"/>
      <c r="E22" s="671"/>
      <c r="F22" s="671"/>
      <c r="G22" s="672"/>
      <c r="H22" s="61"/>
      <c r="I22" s="51"/>
      <c r="J22" s="61"/>
      <c r="K22" s="343" t="s">
        <v>33</v>
      </c>
      <c r="L22" s="669"/>
      <c r="M22" s="93" t="s">
        <v>87</v>
      </c>
      <c r="N22" s="64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</row>
    <row r="23" spans="1:77" ht="14.85" customHeight="1" thickBot="1">
      <c r="A23" s="61"/>
      <c r="B23" s="255"/>
      <c r="C23" s="693" t="s">
        <v>95</v>
      </c>
      <c r="D23" s="694"/>
      <c r="E23" s="694"/>
      <c r="F23" s="694"/>
      <c r="G23" s="695"/>
      <c r="H23" s="64"/>
      <c r="I23" s="228"/>
      <c r="J23" s="61"/>
      <c r="K23" s="370">
        <f>$M$1*I23*$L$1</f>
        <v>0</v>
      </c>
      <c r="L23" s="303"/>
      <c r="M23" s="370">
        <f>I23-K23</f>
        <v>0</v>
      </c>
      <c r="N23" s="64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</row>
    <row r="24" spans="1:77" ht="14.85" customHeight="1">
      <c r="A24" s="61"/>
      <c r="B24" s="253"/>
      <c r="C24" s="696" t="s">
        <v>91</v>
      </c>
      <c r="D24" s="697"/>
      <c r="E24" s="697"/>
      <c r="F24" s="697"/>
      <c r="G24" s="698"/>
      <c r="H24" s="64"/>
      <c r="I24" s="229"/>
      <c r="J24" s="61"/>
      <c r="K24" s="366">
        <f>$M$1*I24*$L$1</f>
        <v>0</v>
      </c>
      <c r="L24" s="297"/>
      <c r="M24" s="366">
        <f>I24-K24</f>
        <v>0</v>
      </c>
      <c r="N24" s="64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</row>
    <row r="25" spans="1:77" ht="14.85" customHeight="1">
      <c r="A25" s="61"/>
      <c r="B25" s="253"/>
      <c r="C25" s="696" t="s">
        <v>91</v>
      </c>
      <c r="D25" s="697"/>
      <c r="E25" s="697"/>
      <c r="F25" s="697"/>
      <c r="G25" s="698"/>
      <c r="H25" s="64"/>
      <c r="I25" s="230"/>
      <c r="J25" s="61"/>
      <c r="K25" s="366">
        <f>$M$1*I25*$L$1</f>
        <v>0</v>
      </c>
      <c r="L25" s="297"/>
      <c r="M25" s="366">
        <f>I25-K25</f>
        <v>0</v>
      </c>
      <c r="N25" s="64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</row>
    <row r="26" spans="1:77" ht="14.85" customHeight="1" thickBot="1">
      <c r="A26" s="61"/>
      <c r="B26" s="253"/>
      <c r="C26" s="696" t="s">
        <v>91</v>
      </c>
      <c r="D26" s="697"/>
      <c r="E26" s="697"/>
      <c r="F26" s="697"/>
      <c r="G26" s="698"/>
      <c r="H26" s="64"/>
      <c r="I26" s="230"/>
      <c r="J26" s="61"/>
      <c r="K26" s="366">
        <f>$M$1*I26*$L$1</f>
        <v>0</v>
      </c>
      <c r="L26" s="297"/>
      <c r="M26" s="366">
        <f>I26-K26</f>
        <v>0</v>
      </c>
      <c r="N26" s="64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</row>
    <row r="27" spans="1:77" ht="14.85" customHeight="1" thickBot="1">
      <c r="A27" s="61"/>
      <c r="B27" s="256"/>
      <c r="C27" s="699" t="s">
        <v>91</v>
      </c>
      <c r="D27" s="700"/>
      <c r="E27" s="700"/>
      <c r="F27" s="700"/>
      <c r="G27" s="701"/>
      <c r="H27" s="64"/>
      <c r="I27" s="231"/>
      <c r="J27" s="61"/>
      <c r="K27" s="366">
        <f>$M$1*I27*$L$1</f>
        <v>0</v>
      </c>
      <c r="L27" s="303"/>
      <c r="M27" s="365">
        <f>I27-K27</f>
        <v>0</v>
      </c>
      <c r="N27" s="301" t="s">
        <v>88</v>
      </c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</row>
    <row r="28" spans="1:77" ht="13.5" thickBot="1">
      <c r="A28" s="61"/>
      <c r="B28" s="64"/>
      <c r="C28" s="64"/>
      <c r="D28" s="64"/>
      <c r="E28" s="64"/>
      <c r="F28" s="234"/>
      <c r="G28" s="3" t="s">
        <v>0</v>
      </c>
      <c r="H28" s="64"/>
      <c r="I28" s="363">
        <f>SUM(I23:I27)</f>
        <v>0</v>
      </c>
      <c r="J28" s="61"/>
      <c r="K28" s="368">
        <f>SUM(K23:K27)</f>
        <v>0</v>
      </c>
      <c r="L28" s="355"/>
      <c r="M28" s="368">
        <f>SUM(M23:M27)</f>
        <v>0</v>
      </c>
      <c r="N28" s="301">
        <v>54017</v>
      </c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</row>
    <row r="29" spans="1:77" ht="13.5" thickBot="1">
      <c r="A29" s="61"/>
      <c r="B29" s="61"/>
      <c r="C29" s="61"/>
      <c r="D29" s="61"/>
      <c r="E29" s="61"/>
      <c r="F29" s="61"/>
      <c r="H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</row>
    <row r="30" spans="1:77" ht="13.5" thickBot="1">
      <c r="A30" s="61"/>
      <c r="B30" s="7" t="s">
        <v>93</v>
      </c>
      <c r="C30" s="690" t="s">
        <v>17</v>
      </c>
      <c r="D30" s="691"/>
      <c r="E30" s="691"/>
      <c r="F30" s="691"/>
      <c r="G30" s="692"/>
      <c r="H30" s="64"/>
      <c r="I30" s="2" t="s">
        <v>0</v>
      </c>
      <c r="J30" s="64"/>
      <c r="K30" s="23" t="s">
        <v>5</v>
      </c>
      <c r="L30" s="668" t="s">
        <v>85</v>
      </c>
      <c r="M30" s="23" t="s">
        <v>86</v>
      </c>
      <c r="N30" s="702" t="s">
        <v>88</v>
      </c>
      <c r="O30" s="64"/>
      <c r="P30" s="64"/>
      <c r="Q30" s="64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</row>
    <row r="31" spans="1:77" ht="26.25" thickBot="1">
      <c r="A31" s="61"/>
      <c r="B31" s="29" t="s">
        <v>47</v>
      </c>
      <c r="C31" s="704" t="s">
        <v>90</v>
      </c>
      <c r="D31" s="705"/>
      <c r="E31" s="705"/>
      <c r="F31" s="705"/>
      <c r="G31" s="345" t="s">
        <v>99</v>
      </c>
      <c r="H31" s="64"/>
      <c r="I31" s="49"/>
      <c r="J31" s="64"/>
      <c r="K31" s="341" t="s">
        <v>19</v>
      </c>
      <c r="L31" s="669"/>
      <c r="M31" s="93" t="s">
        <v>87</v>
      </c>
      <c r="N31" s="703"/>
      <c r="O31" s="64"/>
      <c r="P31" s="64"/>
      <c r="Q31" s="64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</row>
    <row r="32" spans="1:77">
      <c r="A32" s="61"/>
      <c r="B32" s="255"/>
      <c r="C32" s="679"/>
      <c r="D32" s="680"/>
      <c r="E32" s="680"/>
      <c r="F32" s="681"/>
      <c r="G32" s="369"/>
      <c r="H32" s="64"/>
      <c r="I32" s="86"/>
      <c r="J32" s="64"/>
      <c r="K32" s="298">
        <f>I32*$M$1</f>
        <v>0</v>
      </c>
      <c r="L32" s="303"/>
      <c r="M32" s="298">
        <f t="shared" ref="M32:M38" si="6">I32-K32</f>
        <v>0</v>
      </c>
      <c r="N32" s="303"/>
      <c r="O32" s="64"/>
      <c r="P32" s="64"/>
      <c r="Q32" s="64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</row>
    <row r="33" spans="1:77">
      <c r="A33" s="61"/>
      <c r="B33" s="253"/>
      <c r="C33" s="682"/>
      <c r="D33" s="683"/>
      <c r="E33" s="683"/>
      <c r="F33" s="684"/>
      <c r="G33" s="339"/>
      <c r="H33" s="64"/>
      <c r="I33" s="44"/>
      <c r="J33" s="64"/>
      <c r="K33" s="293">
        <f t="shared" ref="K33:K38" si="7">I33*$M$1</f>
        <v>0</v>
      </c>
      <c r="L33" s="297"/>
      <c r="M33" s="293">
        <f t="shared" si="6"/>
        <v>0</v>
      </c>
      <c r="N33" s="297"/>
      <c r="O33" s="64"/>
      <c r="P33" s="64"/>
      <c r="Q33" s="64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</row>
    <row r="34" spans="1:77">
      <c r="A34" s="61"/>
      <c r="B34" s="253"/>
      <c r="C34" s="682"/>
      <c r="D34" s="683"/>
      <c r="E34" s="683"/>
      <c r="F34" s="684"/>
      <c r="G34" s="339"/>
      <c r="H34" s="64"/>
      <c r="I34" s="44"/>
      <c r="J34" s="64"/>
      <c r="K34" s="293">
        <f t="shared" si="7"/>
        <v>0</v>
      </c>
      <c r="L34" s="297"/>
      <c r="M34" s="293">
        <f t="shared" si="6"/>
        <v>0</v>
      </c>
      <c r="N34" s="297"/>
      <c r="O34" s="64"/>
      <c r="P34" s="64"/>
      <c r="Q34" s="64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</row>
    <row r="35" spans="1:77">
      <c r="A35" s="61"/>
      <c r="B35" s="253"/>
      <c r="C35" s="682"/>
      <c r="D35" s="683"/>
      <c r="E35" s="683"/>
      <c r="F35" s="684"/>
      <c r="G35" s="339"/>
      <c r="H35" s="64"/>
      <c r="I35" s="44"/>
      <c r="J35" s="64"/>
      <c r="K35" s="293">
        <f t="shared" si="7"/>
        <v>0</v>
      </c>
      <c r="L35" s="297"/>
      <c r="M35" s="293">
        <f t="shared" si="6"/>
        <v>0</v>
      </c>
      <c r="N35" s="297"/>
      <c r="O35" s="64"/>
      <c r="P35" s="64"/>
      <c r="Q35" s="64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</row>
    <row r="36" spans="1:77">
      <c r="A36" s="61"/>
      <c r="B36" s="253"/>
      <c r="C36" s="682"/>
      <c r="D36" s="683"/>
      <c r="E36" s="683"/>
      <c r="F36" s="684"/>
      <c r="G36" s="339"/>
      <c r="H36" s="64"/>
      <c r="I36" s="44"/>
      <c r="J36" s="64"/>
      <c r="K36" s="293">
        <f t="shared" si="7"/>
        <v>0</v>
      </c>
      <c r="L36" s="297"/>
      <c r="M36" s="293">
        <f t="shared" si="6"/>
        <v>0</v>
      </c>
      <c r="N36" s="297"/>
      <c r="O36" s="64"/>
      <c r="P36" s="64"/>
      <c r="Q36" s="64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</row>
    <row r="37" spans="1:77">
      <c r="A37" s="61"/>
      <c r="B37" s="253"/>
      <c r="C37" s="682"/>
      <c r="D37" s="683"/>
      <c r="E37" s="683"/>
      <c r="F37" s="684"/>
      <c r="G37" s="339"/>
      <c r="H37" s="64"/>
      <c r="I37" s="44"/>
      <c r="J37" s="64"/>
      <c r="K37" s="293">
        <f t="shared" si="7"/>
        <v>0</v>
      </c>
      <c r="L37" s="297"/>
      <c r="M37" s="293">
        <f t="shared" si="6"/>
        <v>0</v>
      </c>
      <c r="N37" s="297"/>
      <c r="O37" s="64"/>
      <c r="P37" s="64"/>
      <c r="Q37" s="64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</row>
    <row r="38" spans="1:77" ht="13.5" thickBot="1">
      <c r="A38" s="61"/>
      <c r="B38" s="254"/>
      <c r="C38" s="696"/>
      <c r="D38" s="697"/>
      <c r="E38" s="697"/>
      <c r="F38" s="698"/>
      <c r="G38" s="340"/>
      <c r="H38" s="64"/>
      <c r="I38" s="232"/>
      <c r="J38" s="64"/>
      <c r="K38" s="298">
        <f t="shared" si="7"/>
        <v>0</v>
      </c>
      <c r="L38" s="303"/>
      <c r="M38" s="298">
        <f t="shared" si="6"/>
        <v>0</v>
      </c>
      <c r="N38" s="303"/>
      <c r="O38" s="64"/>
      <c r="P38" s="64"/>
      <c r="Q38" s="64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</row>
    <row r="39" spans="1:77" ht="13.5" thickBot="1">
      <c r="A39" s="61"/>
      <c r="B39" s="66"/>
      <c r="C39" s="66"/>
      <c r="D39" s="66"/>
      <c r="E39" s="66"/>
      <c r="F39" s="66"/>
      <c r="G39" s="8" t="s">
        <v>0</v>
      </c>
      <c r="H39" s="64"/>
      <c r="I39" s="335">
        <f>SUM(I32:I38)</f>
        <v>0</v>
      </c>
      <c r="J39" s="64"/>
      <c r="K39" s="350">
        <f>SUM(K32:K38)</f>
        <v>0</v>
      </c>
      <c r="L39" s="355"/>
      <c r="M39" s="350">
        <f>SUM(M32:M38)</f>
        <v>0</v>
      </c>
      <c r="N39" s="355"/>
      <c r="O39" s="64"/>
      <c r="P39" s="64"/>
      <c r="Q39" s="64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</row>
    <row r="40" spans="1:77" ht="13.5" thickBot="1">
      <c r="A40" s="61"/>
      <c r="B40" s="64"/>
      <c r="C40" s="64"/>
      <c r="D40" s="64"/>
      <c r="E40" s="64"/>
      <c r="F40" s="64"/>
      <c r="G40" s="1"/>
      <c r="H40" s="64"/>
      <c r="I40" s="1"/>
      <c r="J40" s="64"/>
      <c r="K40" s="64"/>
      <c r="L40" s="64"/>
      <c r="M40" s="64"/>
      <c r="N40" s="64"/>
      <c r="O40" s="64"/>
      <c r="P40" s="64"/>
      <c r="Q40" s="64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</row>
    <row r="41" spans="1:77" ht="13.5" thickBot="1">
      <c r="A41" s="61"/>
      <c r="B41" s="7" t="s">
        <v>93</v>
      </c>
      <c r="C41" s="690" t="s">
        <v>17</v>
      </c>
      <c r="D41" s="691"/>
      <c r="E41" s="691"/>
      <c r="F41" s="691"/>
      <c r="G41" s="692"/>
      <c r="H41" s="64"/>
      <c r="I41" s="2" t="s">
        <v>0</v>
      </c>
      <c r="J41" s="64"/>
      <c r="K41" s="23" t="s">
        <v>5</v>
      </c>
      <c r="L41" s="668" t="s">
        <v>85</v>
      </c>
      <c r="M41" s="23" t="s">
        <v>86</v>
      </c>
      <c r="N41" s="719" t="s">
        <v>88</v>
      </c>
      <c r="O41" s="64"/>
      <c r="P41" s="64"/>
      <c r="Q41" s="64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</row>
    <row r="42" spans="1:77" ht="26.25" thickBot="1">
      <c r="A42" s="61"/>
      <c r="B42" s="29" t="s">
        <v>47</v>
      </c>
      <c r="C42" s="706" t="s">
        <v>100</v>
      </c>
      <c r="D42" s="707"/>
      <c r="E42" s="707"/>
      <c r="F42" s="708"/>
      <c r="G42" s="362" t="s">
        <v>89</v>
      </c>
      <c r="H42" s="64"/>
      <c r="I42" s="49"/>
      <c r="J42" s="64"/>
      <c r="K42" s="341" t="s">
        <v>19</v>
      </c>
      <c r="L42" s="669"/>
      <c r="M42" s="93" t="s">
        <v>87</v>
      </c>
      <c r="N42" s="720"/>
      <c r="O42" s="64"/>
      <c r="P42" s="64"/>
      <c r="Q42" s="64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</row>
    <row r="43" spans="1:77">
      <c r="A43" s="61"/>
      <c r="B43" s="255"/>
      <c r="C43" s="682"/>
      <c r="D43" s="683"/>
      <c r="E43" s="683"/>
      <c r="F43" s="684"/>
      <c r="G43" s="297"/>
      <c r="H43" s="64"/>
      <c r="I43" s="229"/>
      <c r="J43" s="64"/>
      <c r="K43" s="365">
        <f t="shared" ref="K43:K50" si="8">I43*$M$1</f>
        <v>0</v>
      </c>
      <c r="L43" s="303"/>
      <c r="M43" s="365">
        <f t="shared" ref="M43:M50" si="9">I43-K43</f>
        <v>0</v>
      </c>
      <c r="N43" s="303"/>
      <c r="O43" s="64"/>
      <c r="P43" s="64"/>
      <c r="Q43" s="64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</row>
    <row r="44" spans="1:77">
      <c r="A44" s="61"/>
      <c r="B44" s="253"/>
      <c r="C44" s="682"/>
      <c r="D44" s="683"/>
      <c r="E44" s="683"/>
      <c r="F44" s="684"/>
      <c r="G44" s="297"/>
      <c r="H44" s="64"/>
      <c r="I44" s="230"/>
      <c r="J44" s="64"/>
      <c r="K44" s="366">
        <f t="shared" si="8"/>
        <v>0</v>
      </c>
      <c r="L44" s="297"/>
      <c r="M44" s="366">
        <f t="shared" si="9"/>
        <v>0</v>
      </c>
      <c r="N44" s="297"/>
      <c r="O44" s="64"/>
      <c r="P44" s="64"/>
      <c r="Q44" s="64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</row>
    <row r="45" spans="1:77">
      <c r="A45" s="61"/>
      <c r="B45" s="253"/>
      <c r="C45" s="682"/>
      <c r="D45" s="683"/>
      <c r="E45" s="683"/>
      <c r="F45" s="684"/>
      <c r="G45" s="297"/>
      <c r="H45" s="64"/>
      <c r="I45" s="230"/>
      <c r="J45" s="64"/>
      <c r="K45" s="366">
        <f t="shared" si="8"/>
        <v>0</v>
      </c>
      <c r="L45" s="297"/>
      <c r="M45" s="366">
        <f t="shared" si="9"/>
        <v>0</v>
      </c>
      <c r="N45" s="297"/>
      <c r="O45" s="64"/>
      <c r="P45" s="64"/>
      <c r="Q45" s="64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</row>
    <row r="46" spans="1:77">
      <c r="A46" s="61"/>
      <c r="B46" s="253"/>
      <c r="C46" s="682"/>
      <c r="D46" s="683"/>
      <c r="E46" s="683"/>
      <c r="F46" s="684"/>
      <c r="G46" s="297"/>
      <c r="H46" s="64"/>
      <c r="I46" s="230">
        <v>0</v>
      </c>
      <c r="J46" s="64"/>
      <c r="K46" s="366">
        <f t="shared" si="8"/>
        <v>0</v>
      </c>
      <c r="L46" s="297"/>
      <c r="M46" s="366">
        <f t="shared" si="9"/>
        <v>0</v>
      </c>
      <c r="N46" s="297"/>
      <c r="O46" s="64"/>
      <c r="P46" s="64"/>
      <c r="Q46" s="64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</row>
    <row r="47" spans="1:77">
      <c r="A47" s="61"/>
      <c r="B47" s="253"/>
      <c r="C47" s="682"/>
      <c r="D47" s="683"/>
      <c r="E47" s="683"/>
      <c r="F47" s="684"/>
      <c r="G47" s="297"/>
      <c r="H47" s="64"/>
      <c r="I47" s="230"/>
      <c r="J47" s="64"/>
      <c r="K47" s="366">
        <f t="shared" si="8"/>
        <v>0</v>
      </c>
      <c r="L47" s="297"/>
      <c r="M47" s="366">
        <f t="shared" si="9"/>
        <v>0</v>
      </c>
      <c r="N47" s="297"/>
      <c r="O47" s="64"/>
      <c r="P47" s="64"/>
      <c r="Q47" s="64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</row>
    <row r="48" spans="1:77">
      <c r="A48" s="61"/>
      <c r="B48" s="253"/>
      <c r="C48" s="682"/>
      <c r="D48" s="683"/>
      <c r="E48" s="683"/>
      <c r="F48" s="684"/>
      <c r="G48" s="297"/>
      <c r="H48" s="64"/>
      <c r="I48" s="230"/>
      <c r="J48" s="64"/>
      <c r="K48" s="366">
        <f t="shared" si="8"/>
        <v>0</v>
      </c>
      <c r="L48" s="297"/>
      <c r="M48" s="366">
        <f t="shared" si="9"/>
        <v>0</v>
      </c>
      <c r="N48" s="297"/>
      <c r="O48" s="64"/>
      <c r="P48" s="64"/>
      <c r="Q48" s="64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</row>
    <row r="49" spans="1:77">
      <c r="A49" s="61"/>
      <c r="B49" s="253"/>
      <c r="C49" s="682"/>
      <c r="D49" s="683"/>
      <c r="E49" s="683"/>
      <c r="F49" s="684"/>
      <c r="G49" s="297"/>
      <c r="H49" s="64"/>
      <c r="I49" s="230"/>
      <c r="J49" s="64"/>
      <c r="K49" s="366">
        <f t="shared" si="8"/>
        <v>0</v>
      </c>
      <c r="L49" s="297"/>
      <c r="M49" s="366">
        <f t="shared" si="9"/>
        <v>0</v>
      </c>
      <c r="N49" s="297"/>
      <c r="O49" s="64"/>
      <c r="P49" s="64"/>
      <c r="Q49" s="64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</row>
    <row r="50" spans="1:77" ht="13.5" thickBot="1">
      <c r="A50" s="61"/>
      <c r="B50" s="256"/>
      <c r="C50" s="687"/>
      <c r="D50" s="688"/>
      <c r="E50" s="688"/>
      <c r="F50" s="689"/>
      <c r="G50" s="300"/>
      <c r="H50" s="64"/>
      <c r="I50" s="233"/>
      <c r="J50" s="64"/>
      <c r="K50" s="365">
        <f t="shared" si="8"/>
        <v>0</v>
      </c>
      <c r="L50" s="303"/>
      <c r="M50" s="365">
        <f t="shared" si="9"/>
        <v>0</v>
      </c>
      <c r="N50" s="303"/>
      <c r="O50" s="64"/>
      <c r="P50" s="64"/>
      <c r="Q50" s="64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</row>
    <row r="51" spans="1:77" ht="13.5" thickBot="1">
      <c r="A51" s="61"/>
      <c r="B51" s="64"/>
      <c r="C51" s="64"/>
      <c r="D51" s="64"/>
      <c r="E51" s="64"/>
      <c r="F51" s="64"/>
      <c r="G51" s="3" t="s">
        <v>0</v>
      </c>
      <c r="H51" s="64"/>
      <c r="I51" s="363">
        <f>SUM(I43:I50)</f>
        <v>0</v>
      </c>
      <c r="J51" s="64"/>
      <c r="K51" s="368">
        <f>SUM(K43:K50)</f>
        <v>0</v>
      </c>
      <c r="L51" s="355"/>
      <c r="M51" s="368">
        <f>SUM(M43:M50)</f>
        <v>0</v>
      </c>
      <c r="N51" s="355"/>
      <c r="O51" s="64"/>
      <c r="P51" s="64"/>
      <c r="Q51" s="64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</row>
    <row r="52" spans="1:77" ht="13.5" thickBot="1">
      <c r="A52" s="61"/>
      <c r="B52" s="64"/>
      <c r="C52" s="64"/>
      <c r="D52" s="64"/>
      <c r="E52" s="64"/>
      <c r="F52" s="64"/>
      <c r="G52" s="1"/>
      <c r="H52" s="64"/>
      <c r="I52" s="1"/>
      <c r="J52" s="64"/>
      <c r="K52" s="64"/>
      <c r="L52" s="64"/>
      <c r="M52" s="64"/>
      <c r="N52" s="64"/>
      <c r="O52" s="64"/>
      <c r="P52" s="64"/>
      <c r="Q52" s="64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</row>
    <row r="53" spans="1:77" ht="13.5" thickBot="1">
      <c r="A53" s="61"/>
      <c r="B53" s="716" t="s">
        <v>82</v>
      </c>
      <c r="C53" s="717"/>
      <c r="D53" s="716" t="s">
        <v>96</v>
      </c>
      <c r="E53" s="718"/>
      <c r="F53" s="717"/>
      <c r="G53" s="23" t="s">
        <v>97</v>
      </c>
      <c r="H53" s="65"/>
      <c r="I53" s="709">
        <f>I51+I39+I28+I18</f>
        <v>0</v>
      </c>
      <c r="J53" s="65"/>
      <c r="K53" s="23" t="s">
        <v>44</v>
      </c>
      <c r="L53" s="31"/>
      <c r="M53" s="23" t="s">
        <v>44</v>
      </c>
      <c r="N53" s="64"/>
      <c r="O53" s="64"/>
      <c r="P53" s="64"/>
      <c r="Q53" s="64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</row>
    <row r="54" spans="1:77" ht="26.25" thickBot="1">
      <c r="A54" s="61"/>
      <c r="B54" s="711" t="str">
        <f>F5</f>
        <v>Untel</v>
      </c>
      <c r="C54" s="712"/>
      <c r="D54" s="713"/>
      <c r="E54" s="714"/>
      <c r="F54" s="715"/>
      <c r="G54" s="67" t="s">
        <v>106</v>
      </c>
      <c r="H54" s="65"/>
      <c r="I54" s="710"/>
      <c r="J54" s="65"/>
      <c r="K54" s="356">
        <f>K51+K39+K28+K18</f>
        <v>0</v>
      </c>
      <c r="L54" s="357"/>
      <c r="M54" s="356">
        <f>M51+M39+M28+M18</f>
        <v>0</v>
      </c>
      <c r="N54" s="64"/>
      <c r="O54" s="64"/>
      <c r="P54" s="64"/>
      <c r="Q54" s="64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</row>
    <row r="55" spans="1:77">
      <c r="A55" s="61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</row>
    <row r="56" spans="1:77">
      <c r="A56" s="61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</row>
    <row r="57" spans="1:77">
      <c r="A57" s="61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</row>
    <row r="58" spans="1:77" ht="15.75">
      <c r="A58" s="61"/>
      <c r="B58" s="68" t="s">
        <v>101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</row>
    <row r="59" spans="1:77">
      <c r="A59" s="61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</row>
    <row r="60" spans="1:77">
      <c r="A60" s="61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</row>
    <row r="61" spans="1:77">
      <c r="A61" s="61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</row>
    <row r="62" spans="1:77">
      <c r="A62" s="61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</row>
    <row r="63" spans="1:77">
      <c r="A63" s="61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</row>
    <row r="64" spans="1:77">
      <c r="A64" s="61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</row>
    <row r="65" spans="1:77">
      <c r="A65" s="61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</row>
    <row r="66" spans="1:77">
      <c r="A66" s="61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</row>
    <row r="67" spans="1:77">
      <c r="A67" s="61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</row>
    <row r="68" spans="1:77">
      <c r="A68" s="61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</row>
    <row r="69" spans="1:77">
      <c r="A69" s="61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</row>
    <row r="70" spans="1:77">
      <c r="A70" s="61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</row>
    <row r="71" spans="1:77">
      <c r="A71" s="61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</row>
    <row r="72" spans="1:77">
      <c r="A72" s="61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</row>
    <row r="73" spans="1:77">
      <c r="A73" s="61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</row>
    <row r="74" spans="1:77">
      <c r="A74" s="61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</row>
    <row r="75" spans="1:77">
      <c r="A75" s="61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</row>
    <row r="76" spans="1:77">
      <c r="A76" s="61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</row>
    <row r="77" spans="1:77">
      <c r="A77" s="61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</row>
    <row r="78" spans="1:77">
      <c r="A78" s="61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</row>
    <row r="79" spans="1:77">
      <c r="A79" s="61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</row>
    <row r="80" spans="1:77">
      <c r="A80" s="61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</row>
    <row r="81" spans="1:77">
      <c r="A81" s="61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</row>
    <row r="82" spans="1:77">
      <c r="A82" s="61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</row>
    <row r="83" spans="1:77">
      <c r="A83" s="61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</row>
    <row r="84" spans="1:77">
      <c r="A84" s="61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</row>
    <row r="85" spans="1:77">
      <c r="A85" s="61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</row>
    <row r="86" spans="1:77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</row>
    <row r="87" spans="1:77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</row>
    <row r="88" spans="1:77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</row>
    <row r="89" spans="1:77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</row>
    <row r="90" spans="1:77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</row>
    <row r="91" spans="1:77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</row>
    <row r="92" spans="1:77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</row>
    <row r="93" spans="1:77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</row>
    <row r="94" spans="1:77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</row>
    <row r="95" spans="1:77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</row>
    <row r="96" spans="1:77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</row>
    <row r="97" spans="1:77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</row>
    <row r="98" spans="1:77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</row>
    <row r="99" spans="1:77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</row>
    <row r="100" spans="1:77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</row>
    <row r="101" spans="1:77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</row>
    <row r="102" spans="1:77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</row>
    <row r="103" spans="1:77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</row>
    <row r="104" spans="1:77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</row>
    <row r="105" spans="1:77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</row>
    <row r="106" spans="1:77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</row>
    <row r="107" spans="1:77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</row>
    <row r="108" spans="1:77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</row>
    <row r="109" spans="1:77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</row>
    <row r="110" spans="1:77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</row>
    <row r="111" spans="1:77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</row>
    <row r="112" spans="1:77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</row>
    <row r="113" spans="1:77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</row>
    <row r="114" spans="1:77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</row>
    <row r="115" spans="1:77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</row>
    <row r="116" spans="1:77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</row>
    <row r="117" spans="1:77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</row>
    <row r="118" spans="1:77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</row>
    <row r="119" spans="1:77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</row>
    <row r="120" spans="1:77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</row>
    <row r="121" spans="1:77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</row>
    <row r="122" spans="1:77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</row>
    <row r="123" spans="1:77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</row>
    <row r="124" spans="1:77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</row>
    <row r="125" spans="1:77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</row>
    <row r="126" spans="1:77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</row>
    <row r="127" spans="1:77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</row>
    <row r="128" spans="1:77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</row>
    <row r="129" spans="1:77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</row>
    <row r="130" spans="1:77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</row>
    <row r="131" spans="1:77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</row>
    <row r="132" spans="1:77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</row>
    <row r="133" spans="1:77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</row>
    <row r="134" spans="1:77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</row>
    <row r="135" spans="1:77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</row>
    <row r="136" spans="1:77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</row>
    <row r="137" spans="1:77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</row>
    <row r="138" spans="1:77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</row>
    <row r="139" spans="1:77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</row>
    <row r="140" spans="1:77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</row>
    <row r="141" spans="1:77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</row>
    <row r="142" spans="1:77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</row>
    <row r="143" spans="1:77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</row>
    <row r="144" spans="1:77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</row>
    <row r="145" spans="1:77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</row>
    <row r="146" spans="1:77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</row>
    <row r="147" spans="1:77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</row>
    <row r="148" spans="1:77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</row>
    <row r="149" spans="1:77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</row>
    <row r="150" spans="1:77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</row>
    <row r="151" spans="1:77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</row>
    <row r="152" spans="1:77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</row>
    <row r="153" spans="1:77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</row>
    <row r="154" spans="1:77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</row>
    <row r="155" spans="1:77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</row>
    <row r="156" spans="1:77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</row>
    <row r="157" spans="1:7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</row>
    <row r="158" spans="1:77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</row>
    <row r="159" spans="1:77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</row>
    <row r="160" spans="1:77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</row>
    <row r="161" spans="2:77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</row>
    <row r="162" spans="2:77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</row>
    <row r="163" spans="2:77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</row>
    <row r="164" spans="2:77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</row>
    <row r="165" spans="2:77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</row>
    <row r="166" spans="2:77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</row>
    <row r="167" spans="2:7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</row>
    <row r="168" spans="2:77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</row>
    <row r="169" spans="2:77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</row>
    <row r="170" spans="2:77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</row>
    <row r="171" spans="2:77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</row>
    <row r="172" spans="2:77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</row>
    <row r="173" spans="2:77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</row>
    <row r="174" spans="2:77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</row>
    <row r="175" spans="2:77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</row>
    <row r="176" spans="2:77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</row>
    <row r="177" spans="2: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</row>
    <row r="178" spans="2:77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</row>
    <row r="179" spans="2:77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</row>
    <row r="180" spans="2:77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</row>
    <row r="181" spans="2:77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</row>
    <row r="182" spans="2:77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</row>
    <row r="183" spans="2:77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</row>
    <row r="184" spans="2:77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</row>
    <row r="185" spans="2:77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</row>
    <row r="186" spans="2:77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</row>
    <row r="187" spans="2:77">
      <c r="Q187" s="61"/>
      <c r="R187" s="61"/>
      <c r="S187" s="61"/>
      <c r="T187" s="61"/>
      <c r="U187" s="61"/>
    </row>
  </sheetData>
  <sheetProtection algorithmName="SHA-512" hashValue="Iil63i98OJ2FfqPGkkWKrdJxw6jZJZ0KqIzMR45lpq/+BDs0trP/75YE7G+v4wofoH2YeqcI+UpDfGkcyrSr2w==" saltValue="JlCourhcL72Qeh8GHuibcw==" spinCount="100000" sheet="1" selectLockedCells="1"/>
  <mergeCells count="54">
    <mergeCell ref="C22:G22"/>
    <mergeCell ref="L7:L8"/>
    <mergeCell ref="L21:L22"/>
    <mergeCell ref="K6:M6"/>
    <mergeCell ref="C9:F9"/>
    <mergeCell ref="C13:F13"/>
    <mergeCell ref="C16:F16"/>
    <mergeCell ref="C17:F17"/>
    <mergeCell ref="C7:F7"/>
    <mergeCell ref="C8:F8"/>
    <mergeCell ref="C14:F14"/>
    <mergeCell ref="C15:F15"/>
    <mergeCell ref="L41:L42"/>
    <mergeCell ref="C30:G30"/>
    <mergeCell ref="C31:F31"/>
    <mergeCell ref="C41:G41"/>
    <mergeCell ref="C42:F42"/>
    <mergeCell ref="K4:L4"/>
    <mergeCell ref="K5:L5"/>
    <mergeCell ref="N30:N31"/>
    <mergeCell ref="N41:N42"/>
    <mergeCell ref="C24:G24"/>
    <mergeCell ref="F4:I4"/>
    <mergeCell ref="F5:I5"/>
    <mergeCell ref="C32:F32"/>
    <mergeCell ref="C33:F33"/>
    <mergeCell ref="C34:F34"/>
    <mergeCell ref="C35:F35"/>
    <mergeCell ref="C36:F36"/>
    <mergeCell ref="C37:F37"/>
    <mergeCell ref="C38:F38"/>
    <mergeCell ref="C4:E5"/>
    <mergeCell ref="L30:L31"/>
    <mergeCell ref="B53:C53"/>
    <mergeCell ref="D53:F53"/>
    <mergeCell ref="I53:I54"/>
    <mergeCell ref="B54:C54"/>
    <mergeCell ref="D54:F54"/>
    <mergeCell ref="C48:F48"/>
    <mergeCell ref="C49:F49"/>
    <mergeCell ref="C50:F50"/>
    <mergeCell ref="C10:F10"/>
    <mergeCell ref="C11:F11"/>
    <mergeCell ref="C12:F12"/>
    <mergeCell ref="C43:F43"/>
    <mergeCell ref="C44:F44"/>
    <mergeCell ref="C45:F45"/>
    <mergeCell ref="C46:F46"/>
    <mergeCell ref="C47:F47"/>
    <mergeCell ref="C23:G23"/>
    <mergeCell ref="C25:G25"/>
    <mergeCell ref="C26:G26"/>
    <mergeCell ref="C27:G27"/>
    <mergeCell ref="C21:G21"/>
  </mergeCells>
  <printOptions horizontalCentered="1" verticalCentered="1"/>
  <pageMargins left="0" right="0" top="0" bottom="0.74803149606299213" header="0" footer="0.31496062992125984"/>
  <pageSetup scale="70" orientation="landscape" r:id="rId1"/>
  <headerFooter>
    <oddFooter>&amp;Z&amp;F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9E3A-307F-4DA9-8959-1A11CEFD9F43}">
  <sheetPr>
    <tabColor theme="1"/>
    <pageSetUpPr fitToPage="1"/>
  </sheetPr>
  <dimension ref="A1:BU373"/>
  <sheetViews>
    <sheetView showZeros="0" topLeftCell="A4" workbookViewId="0">
      <selection activeCell="B32" sqref="B32"/>
    </sheetView>
  </sheetViews>
  <sheetFormatPr baseColWidth="10" defaultColWidth="14.85546875" defaultRowHeight="12.75" outlineLevelRow="1"/>
  <cols>
    <col min="1" max="1" width="4.140625" style="1" customWidth="1"/>
    <col min="2" max="2" width="16.5703125" style="1" customWidth="1"/>
    <col min="3" max="3" width="15.5703125" style="1" customWidth="1"/>
    <col min="4" max="4" width="14.140625" style="1" customWidth="1"/>
    <col min="5" max="5" width="12.5703125" style="1" customWidth="1"/>
    <col min="6" max="6" width="18.7109375" style="1" customWidth="1"/>
    <col min="7" max="7" width="16.140625" style="1" customWidth="1"/>
    <col min="8" max="8" width="1.28515625" style="1" customWidth="1"/>
    <col min="9" max="9" width="18.42578125" style="1" customWidth="1"/>
    <col min="10" max="10" width="5.28515625" style="1" customWidth="1"/>
    <col min="11" max="11" width="18.7109375" style="1" customWidth="1"/>
    <col min="12" max="12" width="13.42578125" style="1" customWidth="1"/>
    <col min="13" max="13" width="14.140625" style="1" customWidth="1"/>
    <col min="14" max="14" width="13.5703125" style="1" customWidth="1"/>
    <col min="15" max="15" width="12.5703125" style="1" customWidth="1"/>
    <col min="16" max="16" width="10.28515625" style="1" customWidth="1"/>
    <col min="17" max="17" width="12.28515625" style="1" customWidth="1"/>
    <col min="18" max="19" width="14.85546875" style="1"/>
    <col min="20" max="20" width="3.85546875" style="1" customWidth="1"/>
    <col min="21" max="16384" width="14.85546875" style="1"/>
  </cols>
  <sheetData>
    <row r="1" spans="1:73" hidden="1" outlineLevel="1">
      <c r="M1" s="9">
        <v>0.61538461538461542</v>
      </c>
      <c r="N1" s="10">
        <v>0.5</v>
      </c>
      <c r="O1" s="82">
        <f>13/113</f>
        <v>0.11504424778761062</v>
      </c>
    </row>
    <row r="2" spans="1:73" hidden="1" outlineLevel="1">
      <c r="M2" s="734" t="s">
        <v>21</v>
      </c>
      <c r="N2" s="734"/>
      <c r="O2" s="83" t="s">
        <v>48</v>
      </c>
    </row>
    <row r="3" spans="1:73" ht="13.5" hidden="1" outlineLevel="1" thickBot="1"/>
    <row r="4" spans="1:73" ht="14.25" customHeight="1" collapsed="1" thickBot="1">
      <c r="A4" s="64"/>
      <c r="B4" s="22"/>
      <c r="C4" s="728"/>
      <c r="D4" s="729"/>
      <c r="E4" s="730"/>
      <c r="F4" s="661" t="s">
        <v>79</v>
      </c>
      <c r="G4" s="744"/>
      <c r="H4" s="744"/>
      <c r="I4" s="662"/>
      <c r="J4" s="62"/>
      <c r="K4" s="690" t="s">
        <v>66</v>
      </c>
      <c r="L4" s="691"/>
      <c r="M4" s="692"/>
      <c r="N4" s="20" t="s">
        <v>22</v>
      </c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</row>
    <row r="5" spans="1:73" ht="38.25" customHeight="1" thickBot="1">
      <c r="A5" s="64"/>
      <c r="B5" s="22"/>
      <c r="C5" s="731"/>
      <c r="D5" s="732"/>
      <c r="E5" s="733"/>
      <c r="F5" s="745" t="str">
        <f>'FDT - Admin - Achat'!G2</f>
        <v>Untel</v>
      </c>
      <c r="G5" s="746"/>
      <c r="H5" s="746"/>
      <c r="I5" s="747"/>
      <c r="J5" s="71"/>
      <c r="K5" s="741">
        <f>LOOKUP(N5,Period!A3:A55,Period!C3:C55)</f>
        <v>45668</v>
      </c>
      <c r="L5" s="742"/>
      <c r="M5" s="743"/>
      <c r="N5" s="52">
        <f>'FDT - Admin - Achat'!N2</f>
        <v>3</v>
      </c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</row>
    <row r="6" spans="1:73" ht="13.5" thickBot="1">
      <c r="A6" s="64"/>
      <c r="B6" s="64"/>
      <c r="C6" s="64"/>
      <c r="D6" s="64"/>
      <c r="E6" s="64"/>
      <c r="F6" s="64"/>
      <c r="H6" s="64"/>
      <c r="I6" s="279">
        <v>40</v>
      </c>
      <c r="J6" s="64"/>
      <c r="K6" s="650" t="s">
        <v>78</v>
      </c>
      <c r="L6" s="651"/>
      <c r="M6" s="651"/>
      <c r="N6" s="652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</row>
    <row r="7" spans="1:73" ht="26.25" customHeight="1" thickBot="1">
      <c r="A7" s="64"/>
      <c r="B7" s="2" t="s">
        <v>1</v>
      </c>
      <c r="C7" s="673" t="s">
        <v>177</v>
      </c>
      <c r="D7" s="674"/>
      <c r="E7" s="674"/>
      <c r="F7" s="675"/>
      <c r="G7" s="280" t="s">
        <v>4</v>
      </c>
      <c r="H7" s="64"/>
      <c r="I7" s="28" t="s">
        <v>104</v>
      </c>
      <c r="J7" s="64"/>
      <c r="K7" s="2" t="s">
        <v>5</v>
      </c>
      <c r="L7" s="2" t="s">
        <v>5</v>
      </c>
      <c r="M7" s="668" t="s">
        <v>85</v>
      </c>
      <c r="N7" s="2" t="s">
        <v>86</v>
      </c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</row>
    <row r="8" spans="1:73" ht="36" customHeight="1" thickBot="1">
      <c r="A8" s="64"/>
      <c r="B8" s="29" t="s">
        <v>47</v>
      </c>
      <c r="C8" s="738" t="s">
        <v>178</v>
      </c>
      <c r="D8" s="739"/>
      <c r="E8" s="739"/>
      <c r="F8" s="740"/>
      <c r="G8" s="285">
        <v>0.64</v>
      </c>
      <c r="H8" s="64"/>
      <c r="I8" s="276"/>
      <c r="J8" s="64"/>
      <c r="K8" s="361">
        <f>13/113</f>
        <v>0.11504424778761062</v>
      </c>
      <c r="L8" s="342">
        <f>C74</f>
        <v>0</v>
      </c>
      <c r="M8" s="669"/>
      <c r="N8" s="67" t="s">
        <v>87</v>
      </c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</row>
    <row r="9" spans="1:73" ht="15" customHeight="1">
      <c r="A9" s="64"/>
      <c r="B9" s="251" t="s">
        <v>103</v>
      </c>
      <c r="C9" s="722"/>
      <c r="D9" s="723"/>
      <c r="E9" s="723"/>
      <c r="F9" s="724"/>
      <c r="G9" s="39"/>
      <c r="H9" s="64"/>
      <c r="I9" s="323">
        <f t="shared" ref="I9:I11" si="0">+IF(G9-$I$6&gt;0,(G9-$I$6)*$G$8,0)</f>
        <v>0</v>
      </c>
      <c r="J9" s="64"/>
      <c r="K9" s="295">
        <f t="shared" ref="K9:K17" si="1">ROUND(I9*$O$1,2)</f>
        <v>0</v>
      </c>
      <c r="L9" s="326"/>
      <c r="M9" s="327"/>
      <c r="N9" s="328">
        <f t="shared" ref="N9:N17" si="2">I9-(K9+L9)</f>
        <v>0</v>
      </c>
      <c r="O9" s="64"/>
      <c r="P9" s="64"/>
      <c r="Q9" s="267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</row>
    <row r="10" spans="1:73" ht="15" customHeight="1">
      <c r="A10" s="64"/>
      <c r="B10" s="252"/>
      <c r="C10" s="725"/>
      <c r="D10" s="726"/>
      <c r="E10" s="726"/>
      <c r="F10" s="727"/>
      <c r="G10" s="40"/>
      <c r="H10" s="64"/>
      <c r="I10" s="324">
        <f>+IF(G10-$I$6&gt;0,(G10-$I$6)*$G$8,0)</f>
        <v>0</v>
      </c>
      <c r="J10" s="64"/>
      <c r="K10" s="293">
        <f t="shared" si="1"/>
        <v>0</v>
      </c>
      <c r="L10" s="329"/>
      <c r="M10" s="330"/>
      <c r="N10" s="293">
        <f t="shared" si="2"/>
        <v>0</v>
      </c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</row>
    <row r="11" spans="1:73" ht="15" customHeight="1">
      <c r="A11" s="64"/>
      <c r="B11" s="252"/>
      <c r="C11" s="725"/>
      <c r="D11" s="726"/>
      <c r="E11" s="726"/>
      <c r="F11" s="727"/>
      <c r="G11" s="40"/>
      <c r="H11" s="64"/>
      <c r="I11" s="324">
        <f t="shared" si="0"/>
        <v>0</v>
      </c>
      <c r="J11" s="64"/>
      <c r="K11" s="293">
        <f t="shared" si="1"/>
        <v>0</v>
      </c>
      <c r="L11" s="329"/>
      <c r="M11" s="330"/>
      <c r="N11" s="293">
        <f t="shared" si="2"/>
        <v>0</v>
      </c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</row>
    <row r="12" spans="1:73" ht="15" customHeight="1">
      <c r="A12" s="64"/>
      <c r="B12" s="252"/>
      <c r="C12" s="725"/>
      <c r="D12" s="726"/>
      <c r="E12" s="726"/>
      <c r="F12" s="727"/>
      <c r="G12" s="40"/>
      <c r="H12" s="64"/>
      <c r="I12" s="324">
        <f t="shared" ref="I12:I14" si="3">+IF(G12-$I$6&gt;0,(G12-$I$6)*$G$8,0)</f>
        <v>0</v>
      </c>
      <c r="J12" s="64"/>
      <c r="K12" s="293">
        <f t="shared" si="1"/>
        <v>0</v>
      </c>
      <c r="L12" s="331"/>
      <c r="M12" s="330"/>
      <c r="N12" s="293">
        <f t="shared" si="2"/>
        <v>0</v>
      </c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</row>
    <row r="13" spans="1:73">
      <c r="A13" s="64"/>
      <c r="B13" s="253"/>
      <c r="C13" s="725"/>
      <c r="D13" s="726"/>
      <c r="E13" s="726"/>
      <c r="F13" s="727"/>
      <c r="G13" s="41"/>
      <c r="H13" s="64"/>
      <c r="I13" s="324">
        <f t="shared" si="3"/>
        <v>0</v>
      </c>
      <c r="J13" s="64"/>
      <c r="K13" s="293">
        <f t="shared" si="1"/>
        <v>0</v>
      </c>
      <c r="L13" s="329"/>
      <c r="M13" s="297"/>
      <c r="N13" s="293">
        <f t="shared" si="2"/>
        <v>0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</row>
    <row r="14" spans="1:73">
      <c r="A14" s="64"/>
      <c r="B14" s="253"/>
      <c r="C14" s="725"/>
      <c r="D14" s="726"/>
      <c r="E14" s="726"/>
      <c r="F14" s="727"/>
      <c r="G14" s="41"/>
      <c r="H14" s="64"/>
      <c r="I14" s="324">
        <f t="shared" si="3"/>
        <v>0</v>
      </c>
      <c r="J14" s="64"/>
      <c r="K14" s="293">
        <f t="shared" si="1"/>
        <v>0</v>
      </c>
      <c r="L14" s="329"/>
      <c r="M14" s="297"/>
      <c r="N14" s="293">
        <f t="shared" si="2"/>
        <v>0</v>
      </c>
      <c r="O14" s="64"/>
      <c r="P14" s="64"/>
      <c r="Q14" s="61"/>
      <c r="R14" s="61"/>
      <c r="S14" s="61"/>
      <c r="T14" s="61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</row>
    <row r="15" spans="1:73">
      <c r="A15" s="64"/>
      <c r="B15" s="275"/>
      <c r="C15" s="685" t="s">
        <v>176</v>
      </c>
      <c r="D15" s="686"/>
      <c r="E15" s="686"/>
      <c r="F15" s="686"/>
      <c r="G15" s="281"/>
      <c r="H15" s="64"/>
      <c r="I15" s="277">
        <f t="shared" ref="I15" si="4">+IF(G15-$I$6&gt;0,(G15-$I$6)*$G$8,0)</f>
        <v>0</v>
      </c>
      <c r="J15" s="64"/>
      <c r="K15" s="272">
        <f t="shared" ref="K15" si="5">ROUND(I15*$O$1,2)</f>
        <v>0</v>
      </c>
      <c r="L15" s="278"/>
      <c r="M15" s="273"/>
      <c r="N15" s="272">
        <f t="shared" ref="N15" si="6">I15-(K15+L15)</f>
        <v>0</v>
      </c>
      <c r="O15" s="64"/>
      <c r="P15" s="64"/>
      <c r="Q15" s="61"/>
      <c r="R15" s="61"/>
      <c r="S15" s="61"/>
      <c r="T15" s="61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</row>
    <row r="16" spans="1:73" ht="13.5" thickBot="1">
      <c r="A16" s="64"/>
      <c r="B16" s="253"/>
      <c r="C16" s="725"/>
      <c r="D16" s="726"/>
      <c r="E16" s="726"/>
      <c r="F16" s="727"/>
      <c r="G16" s="41"/>
      <c r="H16" s="64"/>
      <c r="I16" s="324">
        <f>G16*$G$8</f>
        <v>0</v>
      </c>
      <c r="J16" s="64"/>
      <c r="K16" s="293">
        <f t="shared" si="1"/>
        <v>0</v>
      </c>
      <c r="L16" s="329"/>
      <c r="M16" s="297"/>
      <c r="N16" s="293">
        <f t="shared" si="2"/>
        <v>0</v>
      </c>
      <c r="O16" s="64"/>
      <c r="P16" s="64"/>
      <c r="Q16" s="61"/>
      <c r="R16" s="61"/>
      <c r="S16" s="61"/>
      <c r="T16" s="61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</row>
    <row r="17" spans="1:73" ht="13.5" customHeight="1" thickBot="1">
      <c r="A17" s="64"/>
      <c r="B17" s="254"/>
      <c r="C17" s="735"/>
      <c r="D17" s="736"/>
      <c r="E17" s="736"/>
      <c r="F17" s="737"/>
      <c r="G17" s="42"/>
      <c r="H17" s="64"/>
      <c r="I17" s="325">
        <f>G17*$G$8</f>
        <v>0</v>
      </c>
      <c r="J17" s="64"/>
      <c r="K17" s="299">
        <f t="shared" si="1"/>
        <v>0</v>
      </c>
      <c r="L17" s="332"/>
      <c r="M17" s="300"/>
      <c r="N17" s="333">
        <f t="shared" si="2"/>
        <v>0</v>
      </c>
      <c r="O17" s="334" t="s">
        <v>88</v>
      </c>
      <c r="P17" s="64"/>
      <c r="Q17" s="61"/>
      <c r="R17" s="61"/>
      <c r="S17" s="61"/>
      <c r="T17" s="61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</row>
    <row r="18" spans="1:73" ht="15.75" customHeight="1" thickBot="1">
      <c r="A18" s="64"/>
      <c r="B18" s="73"/>
      <c r="C18" s="73"/>
      <c r="D18" s="73"/>
      <c r="E18" s="73"/>
      <c r="F18" s="74"/>
      <c r="G18" s="21" t="s">
        <v>0</v>
      </c>
      <c r="H18" s="64"/>
      <c r="I18" s="336">
        <f>SUM(I9:I17)</f>
        <v>0</v>
      </c>
      <c r="J18" s="64"/>
      <c r="K18" s="350">
        <f>SUM(K9:K17)</f>
        <v>0</v>
      </c>
      <c r="L18" s="351">
        <f>SUM(L9:L17)</f>
        <v>0</v>
      </c>
      <c r="M18" s="352"/>
      <c r="N18" s="353">
        <f>SUM(N9:N17)</f>
        <v>0</v>
      </c>
      <c r="O18" s="312">
        <v>54018</v>
      </c>
      <c r="P18" s="64"/>
      <c r="Q18" s="61"/>
      <c r="R18" s="61"/>
      <c r="S18" s="61"/>
      <c r="T18" s="61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</row>
    <row r="19" spans="1:73" ht="5.25" customHeight="1">
      <c r="A19" s="64"/>
      <c r="B19" s="64"/>
      <c r="C19" s="64"/>
      <c r="D19" s="64"/>
      <c r="E19" s="64"/>
      <c r="F19" s="61"/>
      <c r="G19" s="61"/>
      <c r="H19" s="61"/>
      <c r="I19" s="61"/>
      <c r="J19" s="64"/>
      <c r="K19" s="64"/>
      <c r="L19" s="64"/>
      <c r="M19" s="64"/>
      <c r="N19" s="64"/>
      <c r="O19" s="35"/>
      <c r="P19" s="64"/>
      <c r="Q19" s="61"/>
      <c r="R19" s="61"/>
      <c r="S19" s="61"/>
      <c r="T19" s="61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</row>
    <row r="20" spans="1:73" ht="6.75" customHeight="1" thickBot="1">
      <c r="A20" s="64"/>
      <c r="F20" s="64"/>
      <c r="G20" s="64"/>
      <c r="H20" s="64"/>
      <c r="I20" s="64"/>
      <c r="J20" s="64"/>
      <c r="K20" s="64"/>
      <c r="L20" s="64"/>
      <c r="M20" s="64"/>
      <c r="N20" s="64"/>
      <c r="O20" s="75"/>
      <c r="P20" s="64"/>
      <c r="Q20" s="61"/>
      <c r="R20" s="61"/>
      <c r="S20" s="61"/>
      <c r="T20" s="61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</row>
    <row r="21" spans="1:73" ht="15" customHeight="1" thickBot="1">
      <c r="A21" s="64"/>
      <c r="B21" s="2" t="s">
        <v>77</v>
      </c>
      <c r="C21" s="690" t="s">
        <v>15</v>
      </c>
      <c r="D21" s="691"/>
      <c r="E21" s="691"/>
      <c r="F21" s="691"/>
      <c r="G21" s="692"/>
      <c r="H21" s="64"/>
      <c r="I21" s="2" t="s">
        <v>0</v>
      </c>
      <c r="J21" s="64"/>
      <c r="K21" s="23" t="s">
        <v>5</v>
      </c>
      <c r="L21" s="23" t="s">
        <v>5</v>
      </c>
      <c r="M21" s="668" t="s">
        <v>85</v>
      </c>
      <c r="N21" s="23" t="s">
        <v>86</v>
      </c>
      <c r="O21" s="75"/>
      <c r="P21" s="64"/>
      <c r="Q21" s="61"/>
      <c r="R21" s="61"/>
      <c r="S21" s="61"/>
      <c r="T21" s="61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</row>
    <row r="22" spans="1:73" ht="23.25" customHeight="1" thickBot="1">
      <c r="A22" s="64"/>
      <c r="B22" s="29" t="s">
        <v>47</v>
      </c>
      <c r="C22" s="670" t="s">
        <v>105</v>
      </c>
      <c r="D22" s="671"/>
      <c r="E22" s="671"/>
      <c r="F22" s="671"/>
      <c r="G22" s="672"/>
      <c r="H22" s="64"/>
      <c r="I22" s="49"/>
      <c r="J22" s="64"/>
      <c r="K22" s="343" t="s">
        <v>16</v>
      </c>
      <c r="L22" s="342">
        <f>L8</f>
        <v>0</v>
      </c>
      <c r="M22" s="669"/>
      <c r="N22" s="67" t="s">
        <v>87</v>
      </c>
      <c r="O22" s="75"/>
      <c r="P22" s="64"/>
      <c r="Q22" s="61"/>
      <c r="R22" s="61"/>
      <c r="S22" s="61"/>
      <c r="T22" s="61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</row>
    <row r="23" spans="1:73" ht="15.75" customHeight="1" thickBot="1">
      <c r="A23" s="64"/>
      <c r="B23" s="255"/>
      <c r="C23" s="693" t="s">
        <v>95</v>
      </c>
      <c r="D23" s="694"/>
      <c r="E23" s="694"/>
      <c r="F23" s="694"/>
      <c r="G23" s="695"/>
      <c r="H23" s="64"/>
      <c r="I23" s="85"/>
      <c r="J23" s="64"/>
      <c r="K23" s="309">
        <f>ROUND(I23*(($K$8)*$N$1),2)</f>
        <v>0</v>
      </c>
      <c r="L23" s="298"/>
      <c r="M23" s="303"/>
      <c r="N23" s="344">
        <f>I23-(K23+L23)</f>
        <v>0</v>
      </c>
      <c r="O23" s="75"/>
      <c r="P23" s="64"/>
      <c r="Q23" s="61"/>
      <c r="R23" s="61"/>
      <c r="S23" s="61"/>
      <c r="T23" s="61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</row>
    <row r="24" spans="1:73" ht="15.75" customHeight="1">
      <c r="A24" s="64"/>
      <c r="B24" s="253"/>
      <c r="C24" s="696" t="s">
        <v>91</v>
      </c>
      <c r="D24" s="697"/>
      <c r="E24" s="697"/>
      <c r="F24" s="697"/>
      <c r="G24" s="698"/>
      <c r="H24" s="64"/>
      <c r="I24" s="86"/>
      <c r="J24" s="64"/>
      <c r="K24" s="293">
        <f>ROUND(I24*(($K$8)*$N$1),2)</f>
        <v>0</v>
      </c>
      <c r="L24" s="293"/>
      <c r="M24" s="297"/>
      <c r="N24" s="293">
        <f>I24-(K24+L24)</f>
        <v>0</v>
      </c>
      <c r="O24" s="75"/>
      <c r="P24" s="64"/>
      <c r="Q24" s="61"/>
      <c r="R24" s="61"/>
      <c r="S24" s="61"/>
      <c r="T24" s="61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</row>
    <row r="25" spans="1:73" ht="15.75" customHeight="1">
      <c r="A25" s="64"/>
      <c r="B25" s="253"/>
      <c r="C25" s="696" t="s">
        <v>91</v>
      </c>
      <c r="D25" s="697"/>
      <c r="E25" s="697"/>
      <c r="F25" s="697"/>
      <c r="G25" s="698"/>
      <c r="H25" s="64"/>
      <c r="I25" s="44"/>
      <c r="J25" s="64"/>
      <c r="K25" s="293">
        <f>ROUND(I25*(($K$8)*$N$1),2)</f>
        <v>0</v>
      </c>
      <c r="L25" s="293"/>
      <c r="M25" s="297"/>
      <c r="N25" s="293">
        <f>I25-(K25+L25)</f>
        <v>0</v>
      </c>
      <c r="O25" s="75"/>
      <c r="P25" s="64"/>
      <c r="Q25" s="61"/>
      <c r="R25" s="61"/>
      <c r="S25" s="61"/>
      <c r="T25" s="61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</row>
    <row r="26" spans="1:73" ht="15.75" customHeight="1" thickBot="1">
      <c r="A26" s="64"/>
      <c r="B26" s="253"/>
      <c r="C26" s="696" t="s">
        <v>91</v>
      </c>
      <c r="D26" s="697"/>
      <c r="E26" s="697"/>
      <c r="F26" s="697"/>
      <c r="G26" s="698"/>
      <c r="H26" s="64"/>
      <c r="I26" s="44"/>
      <c r="J26" s="64"/>
      <c r="K26" s="293">
        <f>ROUND(I26*(($K$8)*$N$1),2)</f>
        <v>0</v>
      </c>
      <c r="L26" s="293"/>
      <c r="M26" s="297"/>
      <c r="N26" s="293">
        <f>I26-(K26+L26)</f>
        <v>0</v>
      </c>
      <c r="O26" s="75"/>
      <c r="P26" s="64"/>
      <c r="Q26" s="61"/>
      <c r="R26" s="61"/>
      <c r="S26" s="61"/>
      <c r="T26" s="61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</row>
    <row r="27" spans="1:73" ht="15.75" customHeight="1" thickBot="1">
      <c r="A27" s="64"/>
      <c r="B27" s="256"/>
      <c r="C27" s="699" t="s">
        <v>91</v>
      </c>
      <c r="D27" s="700"/>
      <c r="E27" s="700"/>
      <c r="F27" s="700"/>
      <c r="G27" s="701"/>
      <c r="H27" s="64"/>
      <c r="I27" s="43"/>
      <c r="J27" s="64"/>
      <c r="K27" s="298">
        <f>ROUND(I27*(($K$8)*$N$1),2)</f>
        <v>0</v>
      </c>
      <c r="L27" s="298"/>
      <c r="M27" s="303"/>
      <c r="N27" s="333">
        <f>I27-(K27+L27)</f>
        <v>0</v>
      </c>
      <c r="O27" s="334" t="s">
        <v>88</v>
      </c>
      <c r="P27" s="64"/>
      <c r="Q27" s="61"/>
      <c r="R27" s="61"/>
      <c r="S27" s="61"/>
      <c r="T27" s="61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</row>
    <row r="28" spans="1:73" ht="13.5" thickBot="1">
      <c r="A28" s="64"/>
      <c r="B28" s="64"/>
      <c r="C28" s="64"/>
      <c r="D28" s="64"/>
      <c r="E28" s="64"/>
      <c r="F28" s="64"/>
      <c r="G28" s="3" t="s">
        <v>0</v>
      </c>
      <c r="H28" s="64"/>
      <c r="I28" s="337"/>
      <c r="J28" s="64"/>
      <c r="K28" s="350">
        <f>SUM(K23:K27)</f>
        <v>0</v>
      </c>
      <c r="L28" s="351">
        <f>SUM(L23:L27)</f>
        <v>0</v>
      </c>
      <c r="M28" s="352"/>
      <c r="N28" s="353">
        <f>SUM(N23:N27)</f>
        <v>0</v>
      </c>
      <c r="O28" s="312">
        <v>54017</v>
      </c>
      <c r="P28" s="64"/>
      <c r="Q28" s="61"/>
      <c r="R28" s="61"/>
      <c r="S28" s="61"/>
      <c r="T28" s="61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</row>
    <row r="29" spans="1:73" ht="13.5" thickBot="1">
      <c r="A29" s="64"/>
      <c r="B29" s="64"/>
      <c r="C29" s="64"/>
      <c r="D29" s="64"/>
      <c r="E29" s="64"/>
      <c r="F29" s="64"/>
      <c r="H29" s="64"/>
      <c r="J29" s="64"/>
      <c r="K29" s="64"/>
      <c r="L29" s="64"/>
      <c r="M29" s="64"/>
      <c r="N29" s="64"/>
      <c r="O29" s="75"/>
      <c r="P29" s="64"/>
      <c r="Q29" s="61"/>
      <c r="R29" s="61"/>
      <c r="S29" s="61"/>
      <c r="T29" s="61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</row>
    <row r="30" spans="1:73" ht="15" customHeight="1" thickBot="1">
      <c r="A30" s="64"/>
      <c r="B30" s="7" t="s">
        <v>93</v>
      </c>
      <c r="C30" s="690" t="s">
        <v>17</v>
      </c>
      <c r="D30" s="691"/>
      <c r="E30" s="691"/>
      <c r="F30" s="691"/>
      <c r="G30" s="692"/>
      <c r="H30" s="64"/>
      <c r="I30" s="2" t="s">
        <v>0</v>
      </c>
      <c r="J30" s="64"/>
      <c r="K30" s="23" t="s">
        <v>5</v>
      </c>
      <c r="L30" s="23" t="s">
        <v>18</v>
      </c>
      <c r="M30" s="668" t="s">
        <v>85</v>
      </c>
      <c r="N30" s="23" t="s">
        <v>86</v>
      </c>
      <c r="O30" s="36"/>
      <c r="P30" s="64"/>
      <c r="Q30" s="61"/>
      <c r="R30" s="61"/>
      <c r="S30" s="61"/>
      <c r="T30" s="61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</row>
    <row r="31" spans="1:73" ht="26.25" customHeight="1" thickBot="1">
      <c r="A31" s="64"/>
      <c r="B31" s="29" t="s">
        <v>47</v>
      </c>
      <c r="C31" s="670" t="s">
        <v>90</v>
      </c>
      <c r="D31" s="671"/>
      <c r="E31" s="671"/>
      <c r="F31" s="672"/>
      <c r="G31" s="345" t="s">
        <v>99</v>
      </c>
      <c r="H31" s="64"/>
      <c r="I31" s="49"/>
      <c r="J31" s="64"/>
      <c r="K31" s="341" t="s">
        <v>19</v>
      </c>
      <c r="L31" s="342">
        <f>L22</f>
        <v>0</v>
      </c>
      <c r="M31" s="669"/>
      <c r="N31" s="67" t="s">
        <v>87</v>
      </c>
      <c r="O31" s="312" t="s">
        <v>88</v>
      </c>
      <c r="P31" s="64"/>
      <c r="Q31" s="61"/>
      <c r="R31" s="61"/>
      <c r="S31" s="61"/>
      <c r="T31" s="61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</row>
    <row r="32" spans="1:73" ht="15" customHeight="1">
      <c r="A32" s="64"/>
      <c r="B32" s="255"/>
      <c r="C32" s="722"/>
      <c r="D32" s="723"/>
      <c r="E32" s="723"/>
      <c r="F32" s="724"/>
      <c r="G32" s="296"/>
      <c r="H32" s="64"/>
      <c r="I32" s="43"/>
      <c r="J32" s="64"/>
      <c r="K32" s="331">
        <f>ROUND(I32*$K$8,2)</f>
        <v>0</v>
      </c>
      <c r="L32" s="298"/>
      <c r="M32" s="303"/>
      <c r="N32" s="298">
        <f t="shared" ref="N32:N38" si="7">I32-(K32+L32)</f>
        <v>0</v>
      </c>
      <c r="O32" s="338"/>
      <c r="P32" s="64"/>
      <c r="Q32" s="61"/>
      <c r="R32" s="61"/>
      <c r="S32" s="61"/>
      <c r="T32" s="61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</row>
    <row r="33" spans="1:73">
      <c r="A33" s="64"/>
      <c r="B33" s="253"/>
      <c r="C33" s="682"/>
      <c r="D33" s="683"/>
      <c r="E33" s="683"/>
      <c r="F33" s="684"/>
      <c r="G33" s="297"/>
      <c r="H33" s="64"/>
      <c r="I33" s="44"/>
      <c r="J33" s="64"/>
      <c r="K33" s="329">
        <f t="shared" ref="K33:K38" si="8">ROUND(I33*$K$8,2)</f>
        <v>0</v>
      </c>
      <c r="L33" s="293"/>
      <c r="M33" s="297"/>
      <c r="N33" s="293">
        <f t="shared" si="7"/>
        <v>0</v>
      </c>
      <c r="O33" s="339"/>
      <c r="P33" s="64"/>
      <c r="Q33" s="61"/>
      <c r="R33" s="61"/>
      <c r="S33" s="61"/>
      <c r="T33" s="61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</row>
    <row r="34" spans="1:73">
      <c r="A34" s="64"/>
      <c r="B34" s="253"/>
      <c r="C34" s="682"/>
      <c r="D34" s="683"/>
      <c r="E34" s="683"/>
      <c r="F34" s="684"/>
      <c r="G34" s="297"/>
      <c r="H34" s="64"/>
      <c r="I34" s="44"/>
      <c r="J34" s="64"/>
      <c r="K34" s="329">
        <f t="shared" si="8"/>
        <v>0</v>
      </c>
      <c r="L34" s="293"/>
      <c r="M34" s="297"/>
      <c r="N34" s="293">
        <f t="shared" si="7"/>
        <v>0</v>
      </c>
      <c r="O34" s="339"/>
      <c r="P34" s="64"/>
      <c r="Q34" s="61"/>
      <c r="R34" s="61"/>
      <c r="S34" s="61"/>
      <c r="T34" s="61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</row>
    <row r="35" spans="1:73">
      <c r="A35" s="64"/>
      <c r="B35" s="253"/>
      <c r="C35" s="682"/>
      <c r="D35" s="683"/>
      <c r="E35" s="683"/>
      <c r="F35" s="684"/>
      <c r="G35" s="297"/>
      <c r="H35" s="64"/>
      <c r="I35" s="44"/>
      <c r="J35" s="64"/>
      <c r="K35" s="329">
        <f t="shared" si="8"/>
        <v>0</v>
      </c>
      <c r="L35" s="293"/>
      <c r="M35" s="297"/>
      <c r="N35" s="293">
        <f t="shared" si="7"/>
        <v>0</v>
      </c>
      <c r="O35" s="339"/>
      <c r="P35" s="64"/>
      <c r="Q35" s="76"/>
      <c r="R35" s="76"/>
      <c r="S35" s="76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</row>
    <row r="36" spans="1:73">
      <c r="A36" s="64"/>
      <c r="B36" s="253"/>
      <c r="C36" s="682"/>
      <c r="D36" s="683"/>
      <c r="E36" s="683"/>
      <c r="F36" s="684"/>
      <c r="G36" s="297"/>
      <c r="H36" s="64"/>
      <c r="I36" s="44"/>
      <c r="J36" s="64"/>
      <c r="K36" s="329">
        <f t="shared" si="8"/>
        <v>0</v>
      </c>
      <c r="L36" s="293"/>
      <c r="M36" s="297"/>
      <c r="N36" s="293">
        <f t="shared" si="7"/>
        <v>0</v>
      </c>
      <c r="O36" s="339"/>
      <c r="P36" s="64"/>
      <c r="Q36" s="76"/>
      <c r="R36" s="76"/>
      <c r="S36" s="76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</row>
    <row r="37" spans="1:73">
      <c r="A37" s="64"/>
      <c r="B37" s="253"/>
      <c r="C37" s="682"/>
      <c r="D37" s="683"/>
      <c r="E37" s="683"/>
      <c r="F37" s="684"/>
      <c r="G37" s="297"/>
      <c r="H37" s="64"/>
      <c r="I37" s="44"/>
      <c r="J37" s="64"/>
      <c r="K37" s="329">
        <f t="shared" si="8"/>
        <v>0</v>
      </c>
      <c r="L37" s="293"/>
      <c r="M37" s="297"/>
      <c r="N37" s="293">
        <f t="shared" si="7"/>
        <v>0</v>
      </c>
      <c r="O37" s="339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</row>
    <row r="38" spans="1:73" ht="15.75" customHeight="1" thickBot="1">
      <c r="A38" s="64"/>
      <c r="B38" s="256"/>
      <c r="C38" s="687"/>
      <c r="D38" s="688"/>
      <c r="E38" s="688"/>
      <c r="F38" s="689"/>
      <c r="G38" s="346"/>
      <c r="H38" s="64"/>
      <c r="I38" s="45"/>
      <c r="J38" s="64"/>
      <c r="K38" s="331">
        <f t="shared" si="8"/>
        <v>0</v>
      </c>
      <c r="L38" s="298"/>
      <c r="M38" s="303"/>
      <c r="N38" s="298">
        <f t="shared" si="7"/>
        <v>0</v>
      </c>
      <c r="O38" s="338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</row>
    <row r="39" spans="1:73" ht="13.5" thickBot="1">
      <c r="A39" s="64"/>
      <c r="B39" s="64"/>
      <c r="C39" s="64"/>
      <c r="D39" s="64"/>
      <c r="E39" s="64"/>
      <c r="F39" s="64"/>
      <c r="G39" s="3" t="s">
        <v>0</v>
      </c>
      <c r="H39" s="64"/>
      <c r="I39" s="335">
        <f>SUM(I32:I38)</f>
        <v>0</v>
      </c>
      <c r="J39" s="64"/>
      <c r="K39" s="350">
        <f>SUM(K32:K38)</f>
        <v>0</v>
      </c>
      <c r="L39" s="351">
        <f>SUM(L32:L38)</f>
        <v>0</v>
      </c>
      <c r="M39" s="352"/>
      <c r="N39" s="350">
        <f>SUM(N32:N38)</f>
        <v>0</v>
      </c>
      <c r="O39" s="35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</row>
    <row r="40" spans="1:73" ht="13.5" thickBot="1">
      <c r="A40" s="64"/>
      <c r="B40" s="64"/>
      <c r="C40" s="64"/>
      <c r="D40" s="64"/>
      <c r="E40" s="64"/>
      <c r="F40" s="64"/>
      <c r="H40" s="64"/>
      <c r="J40" s="64"/>
      <c r="K40" s="64"/>
      <c r="L40" s="64"/>
      <c r="M40" s="64"/>
      <c r="N40" s="64"/>
      <c r="O40" s="75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</row>
    <row r="41" spans="1:73" ht="15" customHeight="1" thickBot="1">
      <c r="A41" s="64"/>
      <c r="B41" s="7" t="s">
        <v>93</v>
      </c>
      <c r="C41" s="690" t="s">
        <v>17</v>
      </c>
      <c r="D41" s="691"/>
      <c r="E41" s="691"/>
      <c r="F41" s="691"/>
      <c r="G41" s="692"/>
      <c r="H41" s="64"/>
      <c r="I41" s="2" t="s">
        <v>0</v>
      </c>
      <c r="J41" s="64"/>
      <c r="K41" s="23" t="s">
        <v>5</v>
      </c>
      <c r="L41" s="23" t="s">
        <v>5</v>
      </c>
      <c r="M41" s="668" t="s">
        <v>85</v>
      </c>
      <c r="N41" s="23" t="s">
        <v>86</v>
      </c>
      <c r="O41" s="35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</row>
    <row r="42" spans="1:73" ht="25.5" customHeight="1" thickBot="1">
      <c r="A42" s="64"/>
      <c r="B42" s="29" t="s">
        <v>47</v>
      </c>
      <c r="C42" s="670" t="s">
        <v>109</v>
      </c>
      <c r="D42" s="671"/>
      <c r="E42" s="671"/>
      <c r="F42" s="672"/>
      <c r="G42" s="345" t="s">
        <v>107</v>
      </c>
      <c r="H42" s="64"/>
      <c r="I42" s="49"/>
      <c r="J42" s="64"/>
      <c r="K42" s="341" t="s">
        <v>19</v>
      </c>
      <c r="L42" s="341" t="s">
        <v>20</v>
      </c>
      <c r="M42" s="669"/>
      <c r="N42" s="67" t="s">
        <v>87</v>
      </c>
      <c r="O42" s="312" t="s">
        <v>88</v>
      </c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</row>
    <row r="43" spans="1:73" ht="15" customHeight="1">
      <c r="A43" s="64"/>
      <c r="B43" s="255"/>
      <c r="C43" s="722"/>
      <c r="D43" s="723"/>
      <c r="E43" s="723"/>
      <c r="F43" s="724"/>
      <c r="G43" s="347"/>
      <c r="H43" s="64"/>
      <c r="I43" s="43"/>
      <c r="J43" s="64"/>
      <c r="K43" s="298">
        <f>ROUND(I43*$K$8,2)</f>
        <v>0</v>
      </c>
      <c r="L43" s="298"/>
      <c r="M43" s="303"/>
      <c r="N43" s="298">
        <f t="shared" ref="N43:N50" si="9">I43-(K43+L43)</f>
        <v>0</v>
      </c>
      <c r="O43" s="338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</row>
    <row r="44" spans="1:73">
      <c r="A44" s="64"/>
      <c r="B44" s="253"/>
      <c r="C44" s="682"/>
      <c r="D44" s="683"/>
      <c r="E44" s="683"/>
      <c r="F44" s="684"/>
      <c r="G44" s="348"/>
      <c r="H44" s="64"/>
      <c r="I44" s="44"/>
      <c r="J44" s="64"/>
      <c r="K44" s="293">
        <f t="shared" ref="K44:K50" si="10">ROUND(I44*$K$8,2)</f>
        <v>0</v>
      </c>
      <c r="L44" s="293"/>
      <c r="M44" s="297"/>
      <c r="N44" s="293">
        <f t="shared" si="9"/>
        <v>0</v>
      </c>
      <c r="O44" s="339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</row>
    <row r="45" spans="1:73">
      <c r="A45" s="64"/>
      <c r="B45" s="253"/>
      <c r="C45" s="682"/>
      <c r="D45" s="683"/>
      <c r="E45" s="683"/>
      <c r="F45" s="684"/>
      <c r="G45" s="348"/>
      <c r="H45" s="64"/>
      <c r="I45" s="44"/>
      <c r="J45" s="64"/>
      <c r="K45" s="293">
        <f t="shared" si="10"/>
        <v>0</v>
      </c>
      <c r="L45" s="293"/>
      <c r="M45" s="297"/>
      <c r="N45" s="293">
        <f t="shared" si="9"/>
        <v>0</v>
      </c>
      <c r="O45" s="339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</row>
    <row r="46" spans="1:73">
      <c r="A46" s="64"/>
      <c r="B46" s="253"/>
      <c r="C46" s="682"/>
      <c r="D46" s="683"/>
      <c r="E46" s="683"/>
      <c r="F46" s="684"/>
      <c r="G46" s="348"/>
      <c r="H46" s="64"/>
      <c r="I46" s="44"/>
      <c r="J46" s="64"/>
      <c r="K46" s="293">
        <f t="shared" si="10"/>
        <v>0</v>
      </c>
      <c r="L46" s="293"/>
      <c r="M46" s="297"/>
      <c r="N46" s="293">
        <f t="shared" si="9"/>
        <v>0</v>
      </c>
      <c r="O46" s="339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</row>
    <row r="47" spans="1:73">
      <c r="A47" s="64"/>
      <c r="B47" s="253"/>
      <c r="C47" s="682"/>
      <c r="D47" s="683"/>
      <c r="E47" s="683"/>
      <c r="F47" s="684"/>
      <c r="G47" s="348"/>
      <c r="H47" s="64"/>
      <c r="I47" s="44"/>
      <c r="J47" s="64"/>
      <c r="K47" s="293">
        <f t="shared" si="10"/>
        <v>0</v>
      </c>
      <c r="L47" s="293"/>
      <c r="M47" s="297"/>
      <c r="N47" s="293">
        <f t="shared" si="9"/>
        <v>0</v>
      </c>
      <c r="O47" s="339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</row>
    <row r="48" spans="1:73">
      <c r="A48" s="64"/>
      <c r="B48" s="253"/>
      <c r="C48" s="682"/>
      <c r="D48" s="683"/>
      <c r="E48" s="683"/>
      <c r="F48" s="684"/>
      <c r="G48" s="348"/>
      <c r="H48" s="64"/>
      <c r="I48" s="44"/>
      <c r="J48" s="64"/>
      <c r="K48" s="293">
        <f t="shared" si="10"/>
        <v>0</v>
      </c>
      <c r="L48" s="293"/>
      <c r="M48" s="297"/>
      <c r="N48" s="293">
        <f t="shared" si="9"/>
        <v>0</v>
      </c>
      <c r="O48" s="339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</row>
    <row r="49" spans="1:73">
      <c r="A49" s="64"/>
      <c r="B49" s="253"/>
      <c r="C49" s="682"/>
      <c r="D49" s="683"/>
      <c r="E49" s="683"/>
      <c r="F49" s="684"/>
      <c r="G49" s="348"/>
      <c r="H49" s="64"/>
      <c r="I49" s="44"/>
      <c r="J49" s="64"/>
      <c r="K49" s="293">
        <f t="shared" si="10"/>
        <v>0</v>
      </c>
      <c r="L49" s="293"/>
      <c r="M49" s="297"/>
      <c r="N49" s="293">
        <f t="shared" si="9"/>
        <v>0</v>
      </c>
      <c r="O49" s="338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</row>
    <row r="50" spans="1:73" ht="15.75" customHeight="1" thickBot="1">
      <c r="A50" s="64"/>
      <c r="B50" s="256"/>
      <c r="C50" s="687"/>
      <c r="D50" s="688"/>
      <c r="E50" s="688"/>
      <c r="F50" s="689"/>
      <c r="G50" s="349"/>
      <c r="H50" s="64"/>
      <c r="I50" s="45"/>
      <c r="J50" s="64"/>
      <c r="K50" s="298">
        <f t="shared" si="10"/>
        <v>0</v>
      </c>
      <c r="L50" s="298"/>
      <c r="M50" s="303"/>
      <c r="N50" s="298">
        <f t="shared" si="9"/>
        <v>0</v>
      </c>
      <c r="O50" s="340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</row>
    <row r="51" spans="1:73" ht="13.5" thickBot="1">
      <c r="A51" s="64"/>
      <c r="B51" s="64"/>
      <c r="C51" s="64"/>
      <c r="D51" s="64"/>
      <c r="E51" s="64"/>
      <c r="F51" s="64"/>
      <c r="G51" s="8" t="s">
        <v>0</v>
      </c>
      <c r="H51" s="64"/>
      <c r="I51" s="335">
        <f>SUM(I43:I50)</f>
        <v>0</v>
      </c>
      <c r="J51" s="64"/>
      <c r="K51" s="350">
        <f>SUM(K43:K50)</f>
        <v>0</v>
      </c>
      <c r="L51" s="351">
        <f>SUM(L43:L50)</f>
        <v>0</v>
      </c>
      <c r="M51" s="352"/>
      <c r="N51" s="350">
        <f>SUM(N43:N50)</f>
        <v>0</v>
      </c>
      <c r="O51" s="355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</row>
    <row r="52" spans="1:73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</row>
    <row r="53" spans="1:73" ht="13.5" thickBot="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</row>
    <row r="54" spans="1:73" ht="15.75" customHeight="1" thickBot="1">
      <c r="A54" s="64"/>
      <c r="B54" s="716" t="s">
        <v>82</v>
      </c>
      <c r="C54" s="717"/>
      <c r="D54" s="716" t="s">
        <v>96</v>
      </c>
      <c r="E54" s="718"/>
      <c r="F54" s="717"/>
      <c r="G54" s="23" t="s">
        <v>97</v>
      </c>
      <c r="H54" s="64"/>
      <c r="I54" s="709">
        <f>I18+I28+I39+I51</f>
        <v>0</v>
      </c>
      <c r="J54" s="64"/>
      <c r="K54" s="23" t="s">
        <v>44</v>
      </c>
      <c r="L54" s="84"/>
      <c r="M54" s="31"/>
      <c r="N54" s="23" t="s">
        <v>44</v>
      </c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</row>
    <row r="55" spans="1:73" ht="32.25" customHeight="1" thickBot="1">
      <c r="A55" s="64"/>
      <c r="B55" s="711" t="str">
        <f>F5</f>
        <v>Untel</v>
      </c>
      <c r="C55" s="712"/>
      <c r="D55" s="713"/>
      <c r="E55" s="714"/>
      <c r="F55" s="715"/>
      <c r="G55" s="67" t="s">
        <v>106</v>
      </c>
      <c r="H55" s="64"/>
      <c r="I55" s="710"/>
      <c r="J55" s="64"/>
      <c r="K55" s="356">
        <f>K18+K28+K39+K51</f>
        <v>0</v>
      </c>
      <c r="L55" s="351">
        <f>L18+L28+L39+L51</f>
        <v>0</v>
      </c>
      <c r="M55" s="357"/>
      <c r="N55" s="356">
        <f>N18+N28+N39+N51</f>
        <v>0</v>
      </c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</row>
    <row r="56" spans="1:73">
      <c r="A56" s="64"/>
      <c r="B56" s="64"/>
      <c r="C56" s="64"/>
      <c r="D56" s="64"/>
      <c r="E56" s="64"/>
      <c r="F56" s="64"/>
      <c r="G56" s="64"/>
      <c r="H56" s="64"/>
      <c r="I56" s="77"/>
      <c r="J56" s="64"/>
      <c r="K56" s="77"/>
      <c r="L56" s="77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</row>
    <row r="57" spans="1:73" ht="15" customHeight="1">
      <c r="A57" s="64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</row>
    <row r="58" spans="1:73" ht="15.75" customHeight="1">
      <c r="A58" s="64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</row>
    <row r="59" spans="1:73" ht="15.75">
      <c r="A59" s="64"/>
      <c r="B59" s="68" t="s">
        <v>101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</row>
    <row r="60" spans="1:73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</row>
    <row r="61" spans="1:73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</row>
    <row r="62" spans="1:73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</row>
    <row r="63" spans="1:73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</row>
    <row r="64" spans="1:73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</row>
    <row r="65" spans="1:73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</row>
    <row r="66" spans="1:73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</row>
    <row r="67" spans="1:73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</row>
    <row r="68" spans="1:73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</row>
    <row r="69" spans="1:73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</row>
    <row r="70" spans="1:73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</row>
    <row r="71" spans="1:73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</row>
    <row r="72" spans="1:73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</row>
    <row r="73" spans="1:73">
      <c r="A73" s="64"/>
      <c r="B73" s="64"/>
      <c r="C73" s="78" t="s">
        <v>6</v>
      </c>
      <c r="D73" s="78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</row>
    <row r="74" spans="1:73" ht="15.75" hidden="1">
      <c r="A74" s="64"/>
      <c r="C74" s="5">
        <v>0</v>
      </c>
      <c r="D74" s="5"/>
      <c r="E74" s="6" t="s">
        <v>7</v>
      </c>
      <c r="F74" s="4"/>
      <c r="G74" s="4"/>
      <c r="H74" s="4"/>
      <c r="I74" s="4"/>
      <c r="J74" s="72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</row>
    <row r="75" spans="1:73" hidden="1">
      <c r="A75" s="64"/>
      <c r="B75" s="64"/>
      <c r="C75" s="64" t="s">
        <v>8</v>
      </c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</row>
    <row r="76" spans="1:73" hidden="1">
      <c r="A76" s="64"/>
      <c r="B76" s="64"/>
      <c r="C76" s="64" t="s">
        <v>9</v>
      </c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</row>
    <row r="77" spans="1:73" hidden="1">
      <c r="A77" s="64"/>
      <c r="B77" s="64"/>
      <c r="C77" s="79">
        <v>40360</v>
      </c>
      <c r="D77" s="79"/>
      <c r="E77" s="80">
        <v>1</v>
      </c>
      <c r="F77" s="64" t="s">
        <v>10</v>
      </c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</row>
    <row r="78" spans="1:73" hidden="1">
      <c r="A78" s="64"/>
      <c r="B78" s="64"/>
      <c r="C78" s="79">
        <v>42186</v>
      </c>
      <c r="D78" s="79"/>
      <c r="E78" s="80">
        <v>0.75</v>
      </c>
      <c r="F78" s="64" t="s">
        <v>11</v>
      </c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</row>
    <row r="79" spans="1:73" hidden="1">
      <c r="A79" s="64"/>
      <c r="B79" s="64"/>
      <c r="C79" s="79">
        <v>42186</v>
      </c>
      <c r="D79" s="79"/>
      <c r="E79" s="80">
        <v>0.5</v>
      </c>
      <c r="F79" s="64" t="s">
        <v>12</v>
      </c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</row>
    <row r="80" spans="1:73" hidden="1">
      <c r="A80" s="64"/>
      <c r="B80" s="64"/>
      <c r="C80" s="79">
        <v>42917</v>
      </c>
      <c r="D80" s="79"/>
      <c r="E80" s="80">
        <v>0.25</v>
      </c>
      <c r="F80" s="64" t="s">
        <v>13</v>
      </c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</row>
    <row r="81" spans="1:67" hidden="1">
      <c r="A81" s="64"/>
      <c r="B81" s="64"/>
      <c r="C81" s="79">
        <v>43282</v>
      </c>
      <c r="D81" s="79"/>
      <c r="E81" s="80">
        <v>0</v>
      </c>
      <c r="F81" s="64" t="s">
        <v>14</v>
      </c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</row>
    <row r="82" spans="1:67">
      <c r="A82" s="64"/>
      <c r="B82" s="64"/>
      <c r="C82" s="64"/>
      <c r="D82" s="64"/>
      <c r="E82" s="81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</row>
    <row r="83" spans="1:67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</row>
    <row r="84" spans="1:67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</row>
    <row r="85" spans="1:67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</row>
    <row r="86" spans="1:67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</row>
    <row r="87" spans="1:67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</row>
    <row r="88" spans="1:67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</row>
    <row r="89" spans="1:67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</row>
    <row r="90" spans="1:67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</row>
    <row r="91" spans="1:67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</row>
    <row r="92" spans="1:67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</row>
    <row r="93" spans="1:67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</row>
    <row r="94" spans="1:67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</row>
    <row r="95" spans="1:67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</row>
    <row r="96" spans="1:67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</row>
    <row r="97" spans="1:67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</row>
    <row r="98" spans="1:67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</row>
    <row r="99" spans="1:67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</row>
    <row r="100" spans="1:67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</row>
    <row r="101" spans="1:67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</row>
    <row r="102" spans="1:67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</row>
    <row r="103" spans="1:67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</row>
    <row r="104" spans="1:67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</row>
    <row r="105" spans="1:67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</row>
    <row r="106" spans="1:67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</row>
    <row r="107" spans="1:67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</row>
    <row r="108" spans="1:67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</row>
    <row r="109" spans="1:67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</row>
    <row r="110" spans="1:67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</row>
    <row r="111" spans="1:67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</row>
    <row r="112" spans="1:67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</row>
    <row r="113" spans="1:67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</row>
    <row r="114" spans="1:67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</row>
    <row r="115" spans="1:67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</row>
    <row r="116" spans="1:67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</row>
    <row r="117" spans="1:67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</row>
    <row r="118" spans="1:67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</row>
    <row r="119" spans="1:67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</row>
    <row r="120" spans="1:67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</row>
    <row r="121" spans="1:67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</row>
    <row r="122" spans="1:67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</row>
    <row r="123" spans="1:67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</row>
    <row r="124" spans="1:67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</row>
    <row r="125" spans="1:67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</row>
    <row r="126" spans="1:67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</row>
    <row r="127" spans="1:67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</row>
    <row r="128" spans="1:67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</row>
    <row r="129" spans="1:67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</row>
    <row r="130" spans="1:67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</row>
    <row r="131" spans="1:67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</row>
    <row r="132" spans="1:67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</row>
    <row r="133" spans="1:67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</row>
    <row r="134" spans="1:67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</row>
    <row r="135" spans="1:67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</row>
    <row r="136" spans="1:67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</row>
    <row r="137" spans="1:67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</row>
    <row r="138" spans="1:67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</row>
    <row r="139" spans="1:67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</row>
    <row r="140" spans="1:67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</row>
    <row r="141" spans="1:67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</row>
    <row r="142" spans="1:67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</row>
    <row r="143" spans="1:67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</row>
    <row r="144" spans="1:67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</row>
    <row r="145" spans="1:67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</row>
    <row r="146" spans="1:67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</row>
    <row r="147" spans="1:67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</row>
    <row r="148" spans="1:67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</row>
    <row r="149" spans="1:67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</row>
    <row r="150" spans="1:67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</row>
    <row r="151" spans="1:67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</row>
    <row r="152" spans="1:67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</row>
    <row r="153" spans="1:67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</row>
    <row r="154" spans="1:67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</row>
    <row r="155" spans="1:67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</row>
    <row r="156" spans="1:67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</row>
    <row r="157" spans="1:67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</row>
    <row r="158" spans="1:67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</row>
    <row r="159" spans="1:67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</row>
    <row r="160" spans="1:67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</row>
    <row r="161" spans="1:67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</row>
    <row r="162" spans="1:67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</row>
    <row r="163" spans="1:67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</row>
    <row r="164" spans="1:67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</row>
    <row r="165" spans="1:67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</row>
    <row r="166" spans="1:67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</row>
    <row r="167" spans="1:67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</row>
    <row r="168" spans="1:67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</row>
    <row r="169" spans="1:67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</row>
    <row r="170" spans="1:67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</row>
    <row r="171" spans="1:67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</row>
    <row r="172" spans="1:67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</row>
    <row r="173" spans="1:67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</row>
    <row r="174" spans="1:67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</row>
    <row r="175" spans="1:67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</row>
    <row r="176" spans="1:67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</row>
    <row r="177" spans="1:67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</row>
    <row r="178" spans="1:67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</row>
    <row r="179" spans="1:67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</row>
    <row r="180" spans="1:67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</row>
    <row r="181" spans="1:67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</row>
    <row r="182" spans="1:67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</row>
    <row r="183" spans="1:67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</row>
    <row r="184" spans="1:67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</row>
    <row r="185" spans="1:67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</row>
    <row r="186" spans="1:67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</row>
    <row r="187" spans="1:67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</row>
    <row r="188" spans="1:67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</row>
    <row r="189" spans="1:67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</row>
    <row r="190" spans="1:67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</row>
    <row r="191" spans="1:67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</row>
    <row r="192" spans="1:67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</row>
    <row r="193" spans="1:67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</row>
    <row r="194" spans="1:67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</row>
    <row r="195" spans="1:67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</row>
    <row r="196" spans="1:67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</row>
    <row r="197" spans="1:67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</row>
    <row r="198" spans="1:67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</row>
    <row r="199" spans="1:67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</row>
    <row r="200" spans="1:67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</row>
    <row r="201" spans="1:67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</row>
    <row r="202" spans="1:67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</row>
    <row r="203" spans="1:67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</row>
    <row r="204" spans="1:67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</row>
    <row r="205" spans="1:67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</row>
    <row r="206" spans="1:67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</row>
    <row r="207" spans="1:67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</row>
    <row r="208" spans="1:67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</row>
    <row r="209" spans="1:67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</row>
    <row r="210" spans="1:67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</row>
    <row r="211" spans="1:67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</row>
    <row r="212" spans="1:67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</row>
    <row r="213" spans="1:67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</row>
    <row r="214" spans="1:67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</row>
    <row r="215" spans="1:67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</row>
    <row r="216" spans="1:67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</row>
    <row r="217" spans="1:67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</row>
    <row r="218" spans="1:67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</row>
    <row r="219" spans="1:67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</row>
    <row r="220" spans="1:67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</row>
    <row r="221" spans="1:67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</row>
    <row r="222" spans="1:67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</row>
    <row r="223" spans="1:67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</row>
    <row r="224" spans="1:67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</row>
    <row r="225" spans="1:67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</row>
    <row r="226" spans="1:67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</row>
    <row r="227" spans="1:67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</row>
    <row r="228" spans="1:67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</row>
    <row r="229" spans="1:67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</row>
    <row r="230" spans="1:67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</row>
    <row r="231" spans="1:67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</row>
    <row r="232" spans="1:67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</row>
    <row r="233" spans="1:67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</row>
    <row r="234" spans="1:67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</row>
    <row r="235" spans="1:67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</row>
    <row r="236" spans="1:67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</row>
    <row r="237" spans="1:67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</row>
    <row r="238" spans="1:67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</row>
    <row r="239" spans="1:67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</row>
    <row r="240" spans="1:67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</row>
    <row r="241" spans="1:67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</row>
    <row r="242" spans="1:67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</row>
    <row r="243" spans="1:67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</row>
    <row r="244" spans="1:67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</row>
    <row r="245" spans="1:67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</row>
    <row r="246" spans="1:67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</row>
    <row r="247" spans="1:67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</row>
    <row r="248" spans="1:67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</row>
    <row r="249" spans="1:67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</row>
    <row r="250" spans="1:67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</row>
    <row r="251" spans="1:67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</row>
    <row r="252" spans="1:67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</row>
    <row r="253" spans="1:67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</row>
    <row r="254" spans="1:67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</row>
    <row r="255" spans="1:67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</row>
    <row r="256" spans="1:67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</row>
    <row r="257" spans="1:67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</row>
    <row r="258" spans="1:67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</row>
    <row r="259" spans="1:67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</row>
    <row r="260" spans="1:67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</row>
    <row r="261" spans="1:67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</row>
    <row r="262" spans="1:67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</row>
    <row r="263" spans="1:67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</row>
    <row r="264" spans="1:67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</row>
    <row r="265" spans="1:67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</row>
    <row r="266" spans="1:67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</row>
    <row r="267" spans="1:67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</row>
    <row r="268" spans="1:67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</row>
    <row r="269" spans="1:67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</row>
    <row r="270" spans="1:67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</row>
    <row r="271" spans="1:67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</row>
    <row r="272" spans="1:67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</row>
    <row r="273" spans="1:67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</row>
    <row r="274" spans="1:67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</row>
    <row r="275" spans="1:67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</row>
    <row r="276" spans="1:67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</row>
    <row r="277" spans="1:67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</row>
    <row r="278" spans="1:67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</row>
    <row r="279" spans="1:67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</row>
    <row r="280" spans="1:67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</row>
    <row r="281" spans="1:67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</row>
    <row r="282" spans="1:67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</row>
    <row r="283" spans="1:67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</row>
    <row r="284" spans="1:67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</row>
    <row r="285" spans="1:67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</row>
    <row r="286" spans="1:67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</row>
    <row r="287" spans="1:67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</row>
    <row r="288" spans="1:67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</row>
    <row r="289" spans="1:67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</row>
    <row r="290" spans="1:67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</row>
    <row r="291" spans="1:67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</row>
    <row r="292" spans="1:67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</row>
    <row r="293" spans="1:67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</row>
    <row r="294" spans="1:67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</row>
    <row r="295" spans="1:67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</row>
    <row r="296" spans="1:67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</row>
    <row r="297" spans="1:67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</row>
    <row r="298" spans="1:67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</row>
    <row r="299" spans="1:67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</row>
    <row r="300" spans="1:67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</row>
    <row r="301" spans="1:67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</row>
    <row r="302" spans="1:67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</row>
    <row r="303" spans="1:67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</row>
    <row r="304" spans="1:67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</row>
    <row r="305" spans="1:16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</row>
    <row r="306" spans="1:16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</row>
    <row r="307" spans="1:16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</row>
    <row r="308" spans="1:16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</row>
    <row r="309" spans="1:16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</row>
    <row r="310" spans="1:16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</row>
    <row r="311" spans="1:16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</row>
    <row r="312" spans="1:16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</row>
    <row r="313" spans="1:16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</row>
    <row r="314" spans="1:16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</row>
    <row r="315" spans="1:16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</row>
    <row r="316" spans="1:16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</row>
    <row r="317" spans="1:16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</row>
    <row r="318" spans="1:16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</row>
    <row r="319" spans="1:16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</row>
    <row r="320" spans="1:16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</row>
    <row r="321" spans="1:16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</row>
    <row r="322" spans="1:16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</row>
    <row r="323" spans="1:16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</row>
    <row r="324" spans="1:16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</row>
    <row r="325" spans="1:16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</row>
    <row r="326" spans="1:16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</row>
    <row r="327" spans="1:16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</row>
    <row r="328" spans="1:16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</row>
    <row r="329" spans="1:16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</row>
    <row r="330" spans="1:16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</row>
    <row r="331" spans="1:16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</row>
    <row r="332" spans="1:16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</row>
    <row r="333" spans="1:16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</row>
    <row r="334" spans="1:16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</row>
    <row r="335" spans="1:16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</row>
    <row r="336" spans="1:16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</row>
    <row r="337" spans="1:16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</row>
    <row r="338" spans="1:16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</row>
    <row r="339" spans="1:16">
      <c r="A339" s="64"/>
    </row>
    <row r="340" spans="1:16">
      <c r="A340" s="64"/>
    </row>
    <row r="341" spans="1:16">
      <c r="A341" s="64"/>
    </row>
    <row r="342" spans="1:16">
      <c r="A342" s="64"/>
    </row>
    <row r="343" spans="1:16">
      <c r="A343" s="64"/>
    </row>
    <row r="344" spans="1:16">
      <c r="A344" s="64"/>
    </row>
    <row r="345" spans="1:16">
      <c r="A345" s="64"/>
    </row>
    <row r="346" spans="1:16">
      <c r="A346" s="64"/>
    </row>
    <row r="347" spans="1:16">
      <c r="A347" s="64"/>
    </row>
    <row r="348" spans="1:16">
      <c r="A348" s="64"/>
    </row>
    <row r="349" spans="1:16">
      <c r="A349" s="64"/>
    </row>
    <row r="350" spans="1:16">
      <c r="A350" s="64"/>
    </row>
    <row r="351" spans="1:16">
      <c r="A351" s="64"/>
    </row>
    <row r="352" spans="1:16">
      <c r="A352" s="64"/>
    </row>
    <row r="353" spans="1:1">
      <c r="A353" s="64"/>
    </row>
    <row r="354" spans="1:1">
      <c r="A354" s="64"/>
    </row>
    <row r="355" spans="1:1">
      <c r="A355" s="64"/>
    </row>
    <row r="356" spans="1:1">
      <c r="A356" s="64"/>
    </row>
    <row r="357" spans="1:1">
      <c r="A357" s="64"/>
    </row>
    <row r="358" spans="1:1">
      <c r="A358" s="64"/>
    </row>
    <row r="359" spans="1:1">
      <c r="A359" s="64"/>
    </row>
    <row r="360" spans="1:1">
      <c r="A360" s="64"/>
    </row>
    <row r="361" spans="1:1">
      <c r="A361" s="64"/>
    </row>
    <row r="362" spans="1:1">
      <c r="A362" s="64"/>
    </row>
    <row r="363" spans="1:1">
      <c r="A363" s="64"/>
    </row>
    <row r="364" spans="1:1">
      <c r="A364" s="64"/>
    </row>
    <row r="365" spans="1:1">
      <c r="A365" s="64"/>
    </row>
    <row r="366" spans="1:1">
      <c r="A366" s="64"/>
    </row>
    <row r="367" spans="1:1">
      <c r="A367" s="64"/>
    </row>
    <row r="368" spans="1:1">
      <c r="A368" s="64"/>
    </row>
    <row r="369" spans="1:1">
      <c r="A369" s="64"/>
    </row>
    <row r="370" spans="1:1">
      <c r="A370" s="64"/>
    </row>
    <row r="371" spans="1:1">
      <c r="A371" s="64"/>
    </row>
    <row r="372" spans="1:1">
      <c r="A372" s="64"/>
    </row>
    <row r="373" spans="1:1">
      <c r="A373" s="64"/>
    </row>
  </sheetData>
  <sheetProtection algorithmName="SHA-512" hashValue="4OD8V8PIuGShYf/j8k6xzvLo5S76hIOzA73w7VsuUS8dAHmB9s99RHuBF+AR+nF6RkU9TdH73jGwH+4cXj1f6A==" saltValue="ucofEn8W3KZ7/rO+jRwIfQ==" spinCount="100000" sheet="1" selectLockedCells="1"/>
  <dataConsolidate/>
  <mergeCells count="53">
    <mergeCell ref="C34:F34"/>
    <mergeCell ref="C35:F35"/>
    <mergeCell ref="C41:G41"/>
    <mergeCell ref="C47:F47"/>
    <mergeCell ref="B54:C54"/>
    <mergeCell ref="C42:F42"/>
    <mergeCell ref="C43:F43"/>
    <mergeCell ref="C44:F44"/>
    <mergeCell ref="C45:F45"/>
    <mergeCell ref="M2:N2"/>
    <mergeCell ref="C21:G21"/>
    <mergeCell ref="C22:G22"/>
    <mergeCell ref="C16:F16"/>
    <mergeCell ref="C17:F17"/>
    <mergeCell ref="C8:F8"/>
    <mergeCell ref="C9:F9"/>
    <mergeCell ref="C13:F13"/>
    <mergeCell ref="K6:N6"/>
    <mergeCell ref="C7:F7"/>
    <mergeCell ref="M7:M8"/>
    <mergeCell ref="M21:M22"/>
    <mergeCell ref="K4:M4"/>
    <mergeCell ref="K5:M5"/>
    <mergeCell ref="F4:I4"/>
    <mergeCell ref="F5:I5"/>
    <mergeCell ref="C10:F10"/>
    <mergeCell ref="C11:F11"/>
    <mergeCell ref="C12:F12"/>
    <mergeCell ref="C4:E5"/>
    <mergeCell ref="C30:G30"/>
    <mergeCell ref="C23:G23"/>
    <mergeCell ref="C24:G24"/>
    <mergeCell ref="C25:G25"/>
    <mergeCell ref="C26:G26"/>
    <mergeCell ref="C27:G27"/>
    <mergeCell ref="C15:F15"/>
    <mergeCell ref="C14:F14"/>
    <mergeCell ref="M30:M31"/>
    <mergeCell ref="C50:F50"/>
    <mergeCell ref="D54:F54"/>
    <mergeCell ref="D55:F55"/>
    <mergeCell ref="I54:I55"/>
    <mergeCell ref="M41:M42"/>
    <mergeCell ref="B55:C55"/>
    <mergeCell ref="C36:F36"/>
    <mergeCell ref="C37:F37"/>
    <mergeCell ref="C38:F38"/>
    <mergeCell ref="C48:F48"/>
    <mergeCell ref="C49:F49"/>
    <mergeCell ref="C31:F31"/>
    <mergeCell ref="C32:F32"/>
    <mergeCell ref="C33:F33"/>
    <mergeCell ref="C46:F46"/>
  </mergeCells>
  <printOptions horizontalCentered="1" verticalCentered="1"/>
  <pageMargins left="0" right="0" top="0" bottom="0" header="0" footer="0"/>
  <pageSetup scale="71" orientation="landscape" r:id="rId1"/>
  <headerFooter>
    <oddFooter>&amp;Z&amp;F</oddFooter>
  </headerFooter>
  <ignoredErrors>
    <ignoredError sqref="I18" formulaRange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1C39-0061-4005-B737-6C39E517AECD}">
  <sheetPr>
    <tabColor theme="1" tint="4.9989318521683403E-2"/>
    <pageSetUpPr fitToPage="1"/>
  </sheetPr>
  <dimension ref="A1:AW194"/>
  <sheetViews>
    <sheetView showZeros="0" topLeftCell="A4" workbookViewId="0">
      <selection activeCell="N29" sqref="N29"/>
    </sheetView>
  </sheetViews>
  <sheetFormatPr baseColWidth="10" defaultColWidth="11.42578125" defaultRowHeight="12.75" outlineLevelRow="1"/>
  <cols>
    <col min="1" max="1" width="4.28515625" customWidth="1"/>
    <col min="2" max="2" width="16.28515625" customWidth="1"/>
    <col min="3" max="3" width="18" customWidth="1"/>
    <col min="4" max="4" width="11.28515625" customWidth="1"/>
    <col min="5" max="5" width="18.28515625" customWidth="1"/>
    <col min="6" max="6" width="17" customWidth="1"/>
    <col min="7" max="7" width="17.140625" customWidth="1"/>
    <col min="8" max="8" width="1.5703125" customWidth="1"/>
    <col min="9" max="9" width="14.85546875"/>
    <col min="10" max="10" width="5.7109375" customWidth="1"/>
    <col min="11" max="11" width="17.85546875" customWidth="1"/>
    <col min="12" max="12" width="22.7109375" customWidth="1"/>
    <col min="13" max="14" width="14.85546875"/>
    <col min="15" max="15" width="12.5703125" customWidth="1"/>
  </cols>
  <sheetData>
    <row r="1" spans="1:44" ht="49.5" hidden="1" customHeight="1" outlineLevel="1">
      <c r="K1" s="24" t="s">
        <v>31</v>
      </c>
      <c r="L1" s="25" t="s">
        <v>34</v>
      </c>
      <c r="M1" s="264">
        <v>1</v>
      </c>
      <c r="O1" s="56">
        <f>5/115</f>
        <v>4.3478260869565216E-2</v>
      </c>
      <c r="P1" s="56">
        <f>5/105</f>
        <v>4.7619047619047616E-2</v>
      </c>
      <c r="Q1" s="56">
        <f>9.975/109.975</f>
        <v>9.0702432370993402E-2</v>
      </c>
      <c r="R1" s="56">
        <f>5/114.975</f>
        <v>4.3487714720591437E-2</v>
      </c>
      <c r="S1" s="56">
        <v>0.5</v>
      </c>
      <c r="T1" s="56">
        <f>9.975/114.975</f>
        <v>8.6757990867579904E-2</v>
      </c>
    </row>
    <row r="2" spans="1:44" hidden="1" outlineLevel="1">
      <c r="K2" s="26"/>
      <c r="L2" s="26"/>
      <c r="M2" s="26"/>
      <c r="O2" s="57" t="s">
        <v>35</v>
      </c>
      <c r="P2" s="57" t="s">
        <v>25</v>
      </c>
      <c r="Q2" s="57" t="s">
        <v>36</v>
      </c>
      <c r="R2" s="57" t="s">
        <v>37</v>
      </c>
      <c r="S2" s="57"/>
      <c r="T2" s="57" t="s">
        <v>38</v>
      </c>
    </row>
    <row r="3" spans="1:44" ht="13.5" hidden="1" outlineLevel="1" thickBot="1"/>
    <row r="4" spans="1:44" ht="16.5" customHeight="1" collapsed="1" thickBot="1">
      <c r="A4" s="61"/>
      <c r="B4" s="27"/>
      <c r="C4" s="728"/>
      <c r="D4" s="729"/>
      <c r="E4" s="730"/>
      <c r="F4" s="661" t="s">
        <v>79</v>
      </c>
      <c r="G4" s="744"/>
      <c r="H4" s="744"/>
      <c r="I4" s="662"/>
      <c r="J4" s="62"/>
      <c r="K4" s="690" t="s">
        <v>66</v>
      </c>
      <c r="L4" s="691"/>
      <c r="M4" s="692"/>
      <c r="N4" s="20" t="s">
        <v>22</v>
      </c>
      <c r="O4" s="64"/>
      <c r="P4" s="64"/>
      <c r="Q4" s="61"/>
      <c r="R4" s="61"/>
      <c r="S4" s="64"/>
      <c r="T4" s="64"/>
      <c r="U4" s="64"/>
      <c r="V4" s="64"/>
      <c r="W4" s="64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</row>
    <row r="5" spans="1:44" ht="35.25" customHeight="1" thickBot="1">
      <c r="A5" s="61"/>
      <c r="B5" s="27"/>
      <c r="C5" s="731"/>
      <c r="D5" s="732"/>
      <c r="E5" s="733"/>
      <c r="F5" s="745" t="str">
        <f>'FDT - Admin - Achat'!G2</f>
        <v>Untel</v>
      </c>
      <c r="G5" s="746"/>
      <c r="H5" s="746"/>
      <c r="I5" s="747"/>
      <c r="J5" s="69"/>
      <c r="K5" s="741">
        <f>LOOKUP(N5,Period!A3:A55,Period!C3:C55)</f>
        <v>45668</v>
      </c>
      <c r="L5" s="742"/>
      <c r="M5" s="743"/>
      <c r="N5" s="52">
        <f>'FDT - Admin - Achat'!N2</f>
        <v>3</v>
      </c>
      <c r="O5" s="64"/>
      <c r="P5" s="64"/>
      <c r="Q5" s="64"/>
      <c r="R5" s="64"/>
      <c r="S5" s="64"/>
      <c r="T5" s="64"/>
      <c r="U5" s="64"/>
      <c r="V5" s="64"/>
      <c r="W5" s="64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</row>
    <row r="6" spans="1:44" ht="13.5" thickBot="1">
      <c r="A6" s="61"/>
      <c r="B6" s="61"/>
      <c r="C6" s="61"/>
      <c r="D6" s="61"/>
      <c r="E6" s="61"/>
      <c r="G6" s="61"/>
      <c r="I6" s="72">
        <v>40</v>
      </c>
      <c r="J6" s="64"/>
      <c r="K6" s="759" t="s">
        <v>78</v>
      </c>
      <c r="L6" s="760"/>
      <c r="M6" s="760"/>
      <c r="N6" s="761"/>
      <c r="O6" s="64"/>
      <c r="P6" s="64"/>
      <c r="Q6" s="64"/>
      <c r="R6" s="64"/>
      <c r="S6" s="64"/>
      <c r="T6" s="64"/>
      <c r="U6" s="64"/>
      <c r="V6" s="64"/>
      <c r="W6" s="64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</row>
    <row r="7" spans="1:44" ht="26.25" customHeight="1" thickBot="1">
      <c r="A7" s="61"/>
      <c r="B7" s="32" t="s">
        <v>1</v>
      </c>
      <c r="C7" s="764" t="s">
        <v>177</v>
      </c>
      <c r="D7" s="765"/>
      <c r="E7" s="765"/>
      <c r="F7" s="766"/>
      <c r="G7" s="23" t="s">
        <v>23</v>
      </c>
      <c r="H7" s="61"/>
      <c r="I7" s="28" t="s">
        <v>113</v>
      </c>
      <c r="J7" s="64"/>
      <c r="K7" s="23" t="s">
        <v>5</v>
      </c>
      <c r="L7" s="23" t="s">
        <v>24</v>
      </c>
      <c r="M7" s="668" t="s">
        <v>85</v>
      </c>
      <c r="N7" s="23" t="s">
        <v>86</v>
      </c>
      <c r="O7" s="64"/>
      <c r="P7" s="64"/>
      <c r="Q7" s="64"/>
      <c r="R7" s="64"/>
      <c r="S7" s="64"/>
      <c r="T7" s="64"/>
      <c r="U7" s="64"/>
      <c r="V7" s="64"/>
      <c r="W7" s="64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</row>
    <row r="8" spans="1:44" ht="31.5" customHeight="1" thickBot="1">
      <c r="A8" s="61"/>
      <c r="B8" s="29" t="s">
        <v>2</v>
      </c>
      <c r="C8" s="753" t="s">
        <v>179</v>
      </c>
      <c r="D8" s="754"/>
      <c r="E8" s="754"/>
      <c r="F8" s="755"/>
      <c r="G8" s="285">
        <v>0.64</v>
      </c>
      <c r="H8" s="61"/>
      <c r="I8" s="30"/>
      <c r="J8" s="64"/>
      <c r="K8" s="305" t="s">
        <v>25</v>
      </c>
      <c r="L8" s="305" t="s">
        <v>30</v>
      </c>
      <c r="M8" s="669"/>
      <c r="N8" s="29" t="s">
        <v>87</v>
      </c>
      <c r="O8" s="64"/>
      <c r="P8" s="64"/>
      <c r="Q8" s="64"/>
      <c r="R8" s="64"/>
      <c r="S8" s="64"/>
      <c r="T8" s="64"/>
      <c r="U8" s="64"/>
      <c r="V8" s="64"/>
      <c r="W8" s="64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</row>
    <row r="9" spans="1:44">
      <c r="A9" s="61"/>
      <c r="B9" s="255"/>
      <c r="C9" s="722"/>
      <c r="D9" s="723"/>
      <c r="E9" s="723"/>
      <c r="F9" s="724"/>
      <c r="G9" s="46"/>
      <c r="H9" s="64"/>
      <c r="I9" s="293">
        <f t="shared" ref="I9:I14" si="0">+IF(G9-$I$6&gt;0,(G9-$I$6)*$G$8,0)</f>
        <v>0</v>
      </c>
      <c r="J9" s="64"/>
      <c r="K9" s="295">
        <f>ROUND(I9*$P$1,2)</f>
        <v>0</v>
      </c>
      <c r="L9" s="295">
        <f>ROUND($Q$1*I9,2)*$M$1</f>
        <v>0</v>
      </c>
      <c r="M9" s="296"/>
      <c r="N9" s="295">
        <f>I9-K9-L9</f>
        <v>0</v>
      </c>
      <c r="O9" s="64"/>
      <c r="P9" s="64"/>
      <c r="Q9" s="64"/>
      <c r="R9" s="64"/>
      <c r="S9" s="64"/>
      <c r="T9" s="64"/>
      <c r="U9" s="64"/>
      <c r="V9" s="64"/>
      <c r="W9" s="64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</row>
    <row r="10" spans="1:44">
      <c r="A10" s="61"/>
      <c r="B10" s="253"/>
      <c r="C10" s="682"/>
      <c r="D10" s="683"/>
      <c r="E10" s="683"/>
      <c r="F10" s="684"/>
      <c r="G10" s="47"/>
      <c r="H10" s="64"/>
      <c r="I10" s="293">
        <f t="shared" si="0"/>
        <v>0</v>
      </c>
      <c r="J10" s="64"/>
      <c r="K10" s="293">
        <f t="shared" ref="K10:K17" si="1">ROUND(I10*$P$1,2)</f>
        <v>0</v>
      </c>
      <c r="L10" s="293">
        <f t="shared" ref="L10:L17" si="2">ROUND($Q$1*I10,2)*$M$1</f>
        <v>0</v>
      </c>
      <c r="M10" s="297"/>
      <c r="N10" s="293">
        <f>I10-K10-L10</f>
        <v>0</v>
      </c>
      <c r="O10" s="64"/>
      <c r="P10" s="64"/>
      <c r="Q10" s="64"/>
      <c r="R10" s="64"/>
      <c r="S10" s="64"/>
      <c r="T10" s="64"/>
      <c r="U10" s="64"/>
      <c r="V10" s="64"/>
      <c r="W10" s="64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</row>
    <row r="11" spans="1:44">
      <c r="A11" s="61"/>
      <c r="B11" s="253"/>
      <c r="C11" s="682"/>
      <c r="D11" s="683"/>
      <c r="E11" s="683"/>
      <c r="F11" s="684"/>
      <c r="G11" s="47"/>
      <c r="H11" s="64"/>
      <c r="I11" s="293">
        <f t="shared" si="0"/>
        <v>0</v>
      </c>
      <c r="J11" s="64"/>
      <c r="K11" s="293">
        <f t="shared" si="1"/>
        <v>0</v>
      </c>
      <c r="L11" s="293">
        <f t="shared" si="2"/>
        <v>0</v>
      </c>
      <c r="M11" s="297"/>
      <c r="N11" s="293">
        <f>I11-K11-L11</f>
        <v>0</v>
      </c>
      <c r="O11" s="64"/>
      <c r="P11" s="64"/>
      <c r="Q11" s="64"/>
      <c r="R11" s="64"/>
      <c r="S11" s="64"/>
      <c r="T11" s="64"/>
      <c r="U11" s="64"/>
      <c r="V11" s="64"/>
      <c r="W11" s="64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</row>
    <row r="12" spans="1:44">
      <c r="A12" s="61"/>
      <c r="B12" s="253"/>
      <c r="C12" s="682"/>
      <c r="D12" s="683"/>
      <c r="E12" s="683"/>
      <c r="F12" s="684"/>
      <c r="G12" s="47"/>
      <c r="H12" s="64"/>
      <c r="I12" s="293">
        <f t="shared" si="0"/>
        <v>0</v>
      </c>
      <c r="J12" s="64"/>
      <c r="K12" s="293">
        <f t="shared" ref="K12:K16" si="3">ROUND(I12*$P$1,2)</f>
        <v>0</v>
      </c>
      <c r="L12" s="293">
        <f t="shared" ref="L12:L16" si="4">ROUND($Q$1*I12,2)*$M$1</f>
        <v>0</v>
      </c>
      <c r="M12" s="297"/>
      <c r="N12" s="293">
        <f t="shared" ref="N12:N16" si="5">I12-K12-L12</f>
        <v>0</v>
      </c>
      <c r="O12" s="64"/>
      <c r="P12" s="64"/>
      <c r="Q12" s="64"/>
      <c r="R12" s="64"/>
      <c r="S12" s="64"/>
      <c r="T12" s="64"/>
      <c r="U12" s="64"/>
      <c r="V12" s="64"/>
      <c r="W12" s="64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</row>
    <row r="13" spans="1:44">
      <c r="A13" s="61"/>
      <c r="B13" s="268"/>
      <c r="C13" s="682"/>
      <c r="D13" s="683"/>
      <c r="E13" s="683"/>
      <c r="F13" s="684"/>
      <c r="G13" s="269"/>
      <c r="H13" s="64"/>
      <c r="I13" s="293">
        <f t="shared" si="0"/>
        <v>0</v>
      </c>
      <c r="J13" s="64"/>
      <c r="K13" s="293">
        <f t="shared" si="3"/>
        <v>0</v>
      </c>
      <c r="L13" s="293">
        <f t="shared" si="4"/>
        <v>0</v>
      </c>
      <c r="M13" s="297"/>
      <c r="N13" s="293">
        <f t="shared" si="5"/>
        <v>0</v>
      </c>
      <c r="O13" s="64"/>
      <c r="P13" s="64"/>
      <c r="Q13" s="64"/>
      <c r="R13" s="64"/>
      <c r="S13" s="64"/>
      <c r="T13" s="64"/>
      <c r="U13" s="64"/>
      <c r="V13" s="64"/>
      <c r="W13" s="64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</row>
    <row r="14" spans="1:44">
      <c r="A14" s="61"/>
      <c r="B14" s="268"/>
      <c r="C14" s="682"/>
      <c r="D14" s="683"/>
      <c r="E14" s="683"/>
      <c r="F14" s="684"/>
      <c r="G14" s="269"/>
      <c r="H14" s="64"/>
      <c r="I14" s="293">
        <f t="shared" si="0"/>
        <v>0</v>
      </c>
      <c r="J14" s="64"/>
      <c r="K14" s="293">
        <f t="shared" si="3"/>
        <v>0</v>
      </c>
      <c r="L14" s="293">
        <f t="shared" si="4"/>
        <v>0</v>
      </c>
      <c r="M14" s="297"/>
      <c r="N14" s="293">
        <f t="shared" si="5"/>
        <v>0</v>
      </c>
      <c r="O14" s="64"/>
      <c r="P14" s="64"/>
      <c r="Q14" s="64"/>
      <c r="R14" s="64"/>
      <c r="S14" s="64"/>
      <c r="T14" s="64"/>
      <c r="U14" s="64"/>
      <c r="V14" s="64"/>
      <c r="W14" s="64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</row>
    <row r="15" spans="1:44">
      <c r="A15" s="61"/>
      <c r="B15" s="275"/>
      <c r="C15" s="762" t="s">
        <v>176</v>
      </c>
      <c r="D15" s="763"/>
      <c r="E15" s="763"/>
      <c r="F15" s="763"/>
      <c r="G15" s="274"/>
      <c r="H15" s="64"/>
      <c r="I15" s="272"/>
      <c r="J15" s="64"/>
      <c r="K15" s="272"/>
      <c r="L15" s="272"/>
      <c r="M15" s="273"/>
      <c r="N15" s="272"/>
      <c r="O15" s="64"/>
      <c r="P15" s="64"/>
      <c r="Q15" s="64"/>
      <c r="R15" s="70"/>
      <c r="S15" s="64"/>
      <c r="T15" s="64"/>
      <c r="U15" s="64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</row>
    <row r="16" spans="1:44" ht="13.5" thickBot="1">
      <c r="A16" s="61"/>
      <c r="B16" s="253"/>
      <c r="C16" s="682"/>
      <c r="D16" s="683"/>
      <c r="E16" s="683"/>
      <c r="F16" s="683"/>
      <c r="G16" s="47"/>
      <c r="H16" s="64"/>
      <c r="I16" s="293">
        <f>G16*$G$8</f>
        <v>0</v>
      </c>
      <c r="J16" s="64"/>
      <c r="K16" s="293">
        <f t="shared" si="3"/>
        <v>0</v>
      </c>
      <c r="L16" s="293">
        <f t="shared" si="4"/>
        <v>0</v>
      </c>
      <c r="M16" s="297"/>
      <c r="N16" s="293">
        <f t="shared" si="5"/>
        <v>0</v>
      </c>
      <c r="O16" s="64"/>
      <c r="P16" s="64"/>
      <c r="Q16" s="64"/>
      <c r="R16" s="64"/>
      <c r="S16" s="64"/>
      <c r="T16" s="64"/>
      <c r="U16" s="64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</row>
    <row r="17" spans="1:45" ht="13.5" thickBot="1">
      <c r="A17" s="61"/>
      <c r="B17" s="256"/>
      <c r="C17" s="687"/>
      <c r="D17" s="688"/>
      <c r="E17" s="688"/>
      <c r="F17" s="688"/>
      <c r="G17" s="48"/>
      <c r="H17" s="64"/>
      <c r="I17" s="293">
        <f>G17*$G$8</f>
        <v>0</v>
      </c>
      <c r="J17" s="64"/>
      <c r="K17" s="298">
        <f t="shared" si="1"/>
        <v>0</v>
      </c>
      <c r="L17" s="299">
        <f t="shared" si="2"/>
        <v>0</v>
      </c>
      <c r="M17" s="300"/>
      <c r="N17" s="299">
        <f t="shared" ref="N17" si="6">I17-K17-L17</f>
        <v>0</v>
      </c>
      <c r="O17" s="301" t="s">
        <v>88</v>
      </c>
      <c r="P17" s="64"/>
      <c r="Q17" s="64"/>
      <c r="R17" s="70"/>
      <c r="S17" s="64"/>
      <c r="T17" s="64"/>
      <c r="U17" s="64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</row>
    <row r="18" spans="1:45" ht="13.5" thickBot="1">
      <c r="A18" s="61"/>
      <c r="B18" s="66"/>
      <c r="C18" s="66"/>
      <c r="D18" s="66"/>
      <c r="E18" s="66"/>
      <c r="F18" s="66"/>
      <c r="G18" s="8" t="s">
        <v>0</v>
      </c>
      <c r="H18" s="64"/>
      <c r="I18" s="302">
        <f>SUM(I9:I17)</f>
        <v>0</v>
      </c>
      <c r="J18" s="265"/>
      <c r="K18" s="294">
        <f>SUM(K9:K17)</f>
        <v>0</v>
      </c>
      <c r="L18" s="294">
        <f>SUM(L9:L17)</f>
        <v>0</v>
      </c>
      <c r="M18" s="359"/>
      <c r="N18" s="294">
        <f>SUM(N9:N17)</f>
        <v>0</v>
      </c>
      <c r="O18" s="301">
        <v>54018</v>
      </c>
      <c r="P18" s="64"/>
      <c r="Q18" s="64"/>
      <c r="R18" s="64"/>
      <c r="S18" s="64"/>
      <c r="T18" s="64"/>
      <c r="U18" s="64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</row>
    <row r="19" spans="1:45">
      <c r="A19" s="61"/>
      <c r="B19" s="61"/>
      <c r="C19" s="61"/>
      <c r="D19" s="61"/>
      <c r="E19" s="61"/>
      <c r="F19" s="61"/>
      <c r="G19" s="61"/>
      <c r="H19" s="61"/>
      <c r="I19" s="61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</row>
    <row r="20" spans="1:45" ht="5.25" customHeight="1">
      <c r="A20" s="61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</row>
    <row r="21" spans="1:45" ht="5.25" customHeight="1" thickBot="1">
      <c r="A21" s="61"/>
      <c r="B21" s="1"/>
      <c r="C21" s="1"/>
      <c r="D21" s="1"/>
      <c r="E21" s="1"/>
      <c r="F21" s="1"/>
      <c r="G21" s="1"/>
      <c r="H21" s="64"/>
      <c r="I21" s="1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</row>
    <row r="22" spans="1:45" ht="13.5" thickBot="1">
      <c r="A22" s="61"/>
      <c r="B22" s="33" t="s">
        <v>77</v>
      </c>
      <c r="C22" s="690" t="s">
        <v>94</v>
      </c>
      <c r="D22" s="691"/>
      <c r="E22" s="691"/>
      <c r="F22" s="691"/>
      <c r="G22" s="692"/>
      <c r="H22" s="64"/>
      <c r="I22" s="2" t="s">
        <v>0</v>
      </c>
      <c r="J22" s="1"/>
      <c r="K22" s="23" t="s">
        <v>5</v>
      </c>
      <c r="L22" s="23" t="s">
        <v>24</v>
      </c>
      <c r="M22" s="668" t="s">
        <v>85</v>
      </c>
      <c r="N22" s="23" t="s">
        <v>86</v>
      </c>
      <c r="O22" s="64"/>
      <c r="P22" s="64"/>
      <c r="Q22" s="64"/>
      <c r="R22" s="64"/>
      <c r="S22" s="64"/>
      <c r="T22" s="64"/>
      <c r="U22" s="64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</row>
    <row r="23" spans="1:45" ht="34.5" customHeight="1" thickBot="1">
      <c r="A23" s="61"/>
      <c r="B23" s="29" t="s">
        <v>47</v>
      </c>
      <c r="C23" s="670" t="s">
        <v>102</v>
      </c>
      <c r="D23" s="671"/>
      <c r="E23" s="671"/>
      <c r="F23" s="671"/>
      <c r="G23" s="672"/>
      <c r="H23" s="64"/>
      <c r="I23" s="49"/>
      <c r="J23" s="64"/>
      <c r="K23" s="307" t="s">
        <v>26</v>
      </c>
      <c r="L23" s="308" t="s">
        <v>27</v>
      </c>
      <c r="M23" s="669"/>
      <c r="N23" s="29" t="s">
        <v>87</v>
      </c>
      <c r="O23" s="64"/>
      <c r="P23" s="64"/>
      <c r="Q23" s="64"/>
      <c r="R23" s="64"/>
      <c r="S23" s="64"/>
      <c r="T23" s="64"/>
      <c r="U23" s="64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</row>
    <row r="24" spans="1:45" ht="13.5" thickBot="1">
      <c r="A24" s="61"/>
      <c r="B24" s="257"/>
      <c r="C24" s="693" t="s">
        <v>98</v>
      </c>
      <c r="D24" s="694"/>
      <c r="E24" s="694"/>
      <c r="F24" s="694"/>
      <c r="G24" s="695"/>
      <c r="H24" s="64"/>
      <c r="I24" s="321"/>
      <c r="J24" s="64"/>
      <c r="K24" s="309">
        <f>ROUND(I24*$P$1*$S$1,2)</f>
        <v>0</v>
      </c>
      <c r="L24" s="309">
        <f>ROUND((($Q$1)*$S$1*$M$1)*I24,2)</f>
        <v>0</v>
      </c>
      <c r="M24" s="303"/>
      <c r="N24" s="310">
        <f>I24-(K24+L24)</f>
        <v>0</v>
      </c>
      <c r="O24" s="64"/>
      <c r="P24" s="64"/>
      <c r="Q24" s="64"/>
      <c r="R24" s="64"/>
      <c r="S24" s="64"/>
      <c r="T24" s="64"/>
      <c r="U24" s="64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</row>
    <row r="25" spans="1:45">
      <c r="A25" s="61"/>
      <c r="B25" s="258"/>
      <c r="C25" s="696" t="s">
        <v>91</v>
      </c>
      <c r="D25" s="697"/>
      <c r="E25" s="697"/>
      <c r="F25" s="697"/>
      <c r="G25" s="698"/>
      <c r="H25" s="64"/>
      <c r="I25" s="322"/>
      <c r="J25" s="64"/>
      <c r="K25" s="293">
        <f>ROUND((($R$1)*I25)*$S$1,2)</f>
        <v>0</v>
      </c>
      <c r="L25" s="293">
        <f>ROUND((($T$1*I25)*$S$1)*$M$1,2)</f>
        <v>0</v>
      </c>
      <c r="M25" s="297"/>
      <c r="N25" s="293">
        <f>I25-(K25+L25)</f>
        <v>0</v>
      </c>
      <c r="O25" s="64"/>
      <c r="P25" s="64"/>
      <c r="Q25" s="64"/>
      <c r="R25" s="64"/>
      <c r="S25" s="64"/>
      <c r="T25" s="64"/>
      <c r="U25" s="64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</row>
    <row r="26" spans="1:45">
      <c r="A26" s="61"/>
      <c r="B26" s="258"/>
      <c r="C26" s="696" t="s">
        <v>91</v>
      </c>
      <c r="D26" s="697"/>
      <c r="E26" s="697"/>
      <c r="F26" s="697"/>
      <c r="G26" s="698"/>
      <c r="H26" s="64"/>
      <c r="I26" s="319"/>
      <c r="J26" s="64"/>
      <c r="K26" s="293">
        <f>ROUND((($R$1)*I26)*$S$1,2)</f>
        <v>0</v>
      </c>
      <c r="L26" s="293">
        <f>ROUND((($T$1*I26)*$S$1)*$M$1,2)</f>
        <v>0</v>
      </c>
      <c r="M26" s="297"/>
      <c r="N26" s="293">
        <f t="shared" ref="N26:N28" si="7">I26-(K26+L26)</f>
        <v>0</v>
      </c>
      <c r="O26" s="64"/>
      <c r="P26" s="64"/>
      <c r="Q26" s="64"/>
      <c r="R26" s="64"/>
      <c r="S26" s="64"/>
      <c r="T26" s="64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</row>
    <row r="27" spans="1:45" ht="13.5" thickBot="1">
      <c r="A27" s="61"/>
      <c r="B27" s="258"/>
      <c r="C27" s="696" t="s">
        <v>91</v>
      </c>
      <c r="D27" s="697"/>
      <c r="E27" s="697"/>
      <c r="F27" s="697"/>
      <c r="G27" s="698"/>
      <c r="H27" s="64"/>
      <c r="I27" s="319"/>
      <c r="J27" s="64"/>
      <c r="K27" s="293">
        <f>ROUND((($R$1)*I27)*$S$1,2)</f>
        <v>0</v>
      </c>
      <c r="L27" s="293">
        <f>ROUND((($T$1*I27)*$S$1)*$M$1,2)</f>
        <v>0</v>
      </c>
      <c r="M27" s="297"/>
      <c r="N27" s="293">
        <f t="shared" si="7"/>
        <v>0</v>
      </c>
      <c r="O27" s="64"/>
      <c r="P27" s="64"/>
      <c r="Q27" s="64"/>
      <c r="R27" s="64"/>
      <c r="S27" s="64"/>
      <c r="T27" s="64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</row>
    <row r="28" spans="1:45" ht="13.5" thickBot="1">
      <c r="A28" s="61"/>
      <c r="B28" s="259"/>
      <c r="C28" s="699" t="s">
        <v>91</v>
      </c>
      <c r="D28" s="700"/>
      <c r="E28" s="700"/>
      <c r="F28" s="700"/>
      <c r="G28" s="701"/>
      <c r="H28" s="64"/>
      <c r="I28" s="318"/>
      <c r="J28" s="64"/>
      <c r="K28" s="293">
        <f>ROUND((($R$1)*I28)*$S$1,2)</f>
        <v>0</v>
      </c>
      <c r="L28" s="293">
        <f>ROUND((($T$1*I28)*$S$1)*$M$1,2)</f>
        <v>0</v>
      </c>
      <c r="M28" s="303"/>
      <c r="N28" s="293">
        <f t="shared" si="7"/>
        <v>0</v>
      </c>
      <c r="O28" s="304" t="s">
        <v>88</v>
      </c>
      <c r="P28" s="64"/>
      <c r="Q28" s="64"/>
      <c r="R28" s="64"/>
      <c r="S28" s="64"/>
      <c r="T28" s="64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</row>
    <row r="29" spans="1:45" ht="13.5" thickBot="1">
      <c r="A29" s="61"/>
      <c r="B29" s="64"/>
      <c r="C29" s="64"/>
      <c r="D29" s="64"/>
      <c r="E29" s="64"/>
      <c r="F29" s="64"/>
      <c r="G29" s="3" t="s">
        <v>0</v>
      </c>
      <c r="H29" s="64"/>
      <c r="I29" s="302">
        <f>SUM(I24:I28)</f>
        <v>0</v>
      </c>
      <c r="J29" s="265"/>
      <c r="K29" s="294">
        <f>SUM(K24:K28)</f>
        <v>0</v>
      </c>
      <c r="L29" s="294">
        <f>SUM(L24:L28)</f>
        <v>0</v>
      </c>
      <c r="M29" s="359"/>
      <c r="N29" s="294">
        <f>SUM(N24:N28)</f>
        <v>0</v>
      </c>
      <c r="O29" s="301">
        <v>54017</v>
      </c>
      <c r="P29" s="64"/>
      <c r="Q29" s="64"/>
      <c r="R29" s="64"/>
      <c r="S29" s="64"/>
      <c r="T29" s="64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</row>
    <row r="30" spans="1:45" ht="6.6" customHeight="1" thickBot="1">
      <c r="A30" s="61"/>
      <c r="B30" s="1"/>
      <c r="C30" s="1"/>
      <c r="D30" s="1"/>
      <c r="E30" s="64"/>
      <c r="F30" s="64"/>
      <c r="G30" s="1"/>
      <c r="H30" s="64"/>
      <c r="I30" s="1"/>
      <c r="J30" s="64"/>
      <c r="K30" s="1"/>
      <c r="L30" s="1"/>
      <c r="M30" s="1"/>
      <c r="N30" s="1"/>
      <c r="O30" s="64"/>
      <c r="P30" s="64"/>
      <c r="Q30" s="64"/>
      <c r="R30" s="64"/>
      <c r="S30" s="64"/>
      <c r="T30" s="64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</row>
    <row r="31" spans="1:45" ht="13.5" thickBot="1">
      <c r="A31" s="61"/>
      <c r="B31" s="23" t="s">
        <v>93</v>
      </c>
      <c r="C31" s="690" t="s">
        <v>17</v>
      </c>
      <c r="D31" s="691"/>
      <c r="E31" s="691"/>
      <c r="F31" s="691"/>
      <c r="G31" s="692"/>
      <c r="H31" s="64"/>
      <c r="I31" s="2" t="s">
        <v>0</v>
      </c>
      <c r="J31" s="64"/>
      <c r="K31" s="23" t="s">
        <v>5</v>
      </c>
      <c r="L31" s="23" t="s">
        <v>24</v>
      </c>
      <c r="M31" s="668" t="s">
        <v>85</v>
      </c>
      <c r="N31" s="23" t="s">
        <v>86</v>
      </c>
      <c r="O31" s="64"/>
      <c r="P31" s="64"/>
      <c r="Q31" s="64"/>
      <c r="R31" s="64"/>
      <c r="S31" s="64"/>
      <c r="T31" s="64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</row>
    <row r="32" spans="1:45" ht="26.25" thickBot="1">
      <c r="A32" s="61"/>
      <c r="B32" s="29" t="s">
        <v>47</v>
      </c>
      <c r="C32" s="670" t="s">
        <v>108</v>
      </c>
      <c r="D32" s="671"/>
      <c r="E32" s="671"/>
      <c r="F32" s="672"/>
      <c r="G32" s="345" t="s">
        <v>99</v>
      </c>
      <c r="H32" s="64"/>
      <c r="I32" s="49"/>
      <c r="J32" s="64"/>
      <c r="K32" s="306" t="s">
        <v>28</v>
      </c>
      <c r="L32" s="306" t="s">
        <v>29</v>
      </c>
      <c r="M32" s="669"/>
      <c r="N32" s="29" t="s">
        <v>87</v>
      </c>
      <c r="O32" s="312" t="s">
        <v>88</v>
      </c>
      <c r="P32" s="64"/>
      <c r="Q32" s="64"/>
      <c r="R32" s="64"/>
      <c r="S32" s="64"/>
      <c r="T32" s="64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</row>
    <row r="33" spans="1:45">
      <c r="A33" s="61"/>
      <c r="B33" s="255"/>
      <c r="C33" s="750"/>
      <c r="D33" s="751"/>
      <c r="E33" s="751"/>
      <c r="F33" s="752"/>
      <c r="G33" s="313"/>
      <c r="H33" s="64"/>
      <c r="I33" s="318"/>
      <c r="J33" s="64"/>
      <c r="K33" s="298">
        <f t="shared" ref="K33:K39" si="8">ROUND($R$1*I33,2)</f>
        <v>0</v>
      </c>
      <c r="L33" s="298">
        <f t="shared" ref="L33:L39" si="9">ROUND(($T$1*I33)*$M$1,2)</f>
        <v>0</v>
      </c>
      <c r="M33" s="303"/>
      <c r="N33" s="298">
        <f t="shared" ref="N33:N39" si="10">I33-(K33+L33)</f>
        <v>0</v>
      </c>
      <c r="O33" s="303"/>
      <c r="P33" s="64"/>
      <c r="Q33" s="64"/>
      <c r="R33" s="64"/>
      <c r="S33" s="64"/>
      <c r="T33" s="64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</row>
    <row r="34" spans="1:45">
      <c r="A34" s="61"/>
      <c r="B34" s="253"/>
      <c r="C34" s="725"/>
      <c r="D34" s="726"/>
      <c r="E34" s="726"/>
      <c r="F34" s="727"/>
      <c r="G34" s="314"/>
      <c r="H34" s="64"/>
      <c r="I34" s="319"/>
      <c r="J34" s="64"/>
      <c r="K34" s="293">
        <f>ROUND($R$1*I34,2)</f>
        <v>0</v>
      </c>
      <c r="L34" s="293">
        <f t="shared" ref="L34:L35" si="11">ROUND(($T$1*I34)*$M$1,2)</f>
        <v>0</v>
      </c>
      <c r="M34" s="297"/>
      <c r="N34" s="293">
        <f t="shared" ref="N34:N35" si="12">I34-(K34+L34)</f>
        <v>0</v>
      </c>
      <c r="O34" s="297"/>
      <c r="P34" s="64"/>
      <c r="Q34" s="64"/>
      <c r="R34" s="64"/>
      <c r="S34" s="64"/>
      <c r="T34" s="64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</row>
    <row r="35" spans="1:45">
      <c r="A35" s="61"/>
      <c r="B35" s="253"/>
      <c r="C35" s="725"/>
      <c r="D35" s="726"/>
      <c r="E35" s="726"/>
      <c r="F35" s="727"/>
      <c r="G35" s="314"/>
      <c r="H35" s="64"/>
      <c r="I35" s="319"/>
      <c r="J35" s="64"/>
      <c r="K35" s="293">
        <f t="shared" ref="K35" si="13">ROUND($R$1*I35,2)</f>
        <v>0</v>
      </c>
      <c r="L35" s="293">
        <f t="shared" si="11"/>
        <v>0</v>
      </c>
      <c r="M35" s="297"/>
      <c r="N35" s="293">
        <f t="shared" si="12"/>
        <v>0</v>
      </c>
      <c r="O35" s="297"/>
      <c r="P35" s="64"/>
      <c r="Q35" s="64"/>
      <c r="R35" s="64"/>
      <c r="S35" s="64"/>
      <c r="T35" s="64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</row>
    <row r="36" spans="1:45">
      <c r="A36" s="61"/>
      <c r="B36" s="253"/>
      <c r="C36" s="725"/>
      <c r="D36" s="726"/>
      <c r="E36" s="726"/>
      <c r="F36" s="727"/>
      <c r="G36" s="314"/>
      <c r="H36" s="64"/>
      <c r="I36" s="319"/>
      <c r="J36" s="64"/>
      <c r="K36" s="293">
        <f>ROUND($R$1*I36,2)</f>
        <v>0</v>
      </c>
      <c r="L36" s="293">
        <f t="shared" si="9"/>
        <v>0</v>
      </c>
      <c r="M36" s="297"/>
      <c r="N36" s="293">
        <f t="shared" si="10"/>
        <v>0</v>
      </c>
      <c r="O36" s="297"/>
      <c r="P36" s="64"/>
      <c r="Q36" s="64"/>
      <c r="R36" s="64"/>
      <c r="S36" s="64"/>
      <c r="T36" s="64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</row>
    <row r="37" spans="1:45">
      <c r="A37" s="61"/>
      <c r="B37" s="253"/>
      <c r="C37" s="725"/>
      <c r="D37" s="726"/>
      <c r="E37" s="726"/>
      <c r="F37" s="727"/>
      <c r="G37" s="314"/>
      <c r="H37" s="64"/>
      <c r="I37" s="319"/>
      <c r="J37" s="64"/>
      <c r="K37" s="293">
        <f t="shared" si="8"/>
        <v>0</v>
      </c>
      <c r="L37" s="293">
        <f t="shared" si="9"/>
        <v>0</v>
      </c>
      <c r="M37" s="297"/>
      <c r="N37" s="293">
        <f t="shared" si="10"/>
        <v>0</v>
      </c>
      <c r="O37" s="297"/>
      <c r="P37" s="64"/>
      <c r="Q37" s="64"/>
      <c r="R37" s="64"/>
      <c r="S37" s="64"/>
      <c r="T37" s="64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</row>
    <row r="38" spans="1:45">
      <c r="A38" s="61"/>
      <c r="B38" s="253"/>
      <c r="C38" s="725"/>
      <c r="D38" s="726"/>
      <c r="E38" s="726"/>
      <c r="F38" s="727"/>
      <c r="G38" s="314"/>
      <c r="H38" s="64"/>
      <c r="I38" s="319"/>
      <c r="J38" s="64"/>
      <c r="K38" s="293">
        <f t="shared" si="8"/>
        <v>0</v>
      </c>
      <c r="L38" s="293">
        <f t="shared" si="9"/>
        <v>0</v>
      </c>
      <c r="M38" s="297"/>
      <c r="N38" s="293">
        <f t="shared" si="10"/>
        <v>0</v>
      </c>
      <c r="O38" s="297"/>
      <c r="P38" s="64"/>
      <c r="Q38" s="64"/>
      <c r="R38" s="64"/>
      <c r="S38" s="64"/>
      <c r="T38" s="64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</row>
    <row r="39" spans="1:45" ht="13.5" thickBot="1">
      <c r="A39" s="61"/>
      <c r="B39" s="256"/>
      <c r="C39" s="756"/>
      <c r="D39" s="757"/>
      <c r="E39" s="757"/>
      <c r="F39" s="758"/>
      <c r="G39" s="315"/>
      <c r="H39" s="64"/>
      <c r="I39" s="320"/>
      <c r="J39" s="64"/>
      <c r="K39" s="311">
        <f t="shared" si="8"/>
        <v>0</v>
      </c>
      <c r="L39" s="298">
        <f t="shared" si="9"/>
        <v>0</v>
      </c>
      <c r="M39" s="303"/>
      <c r="N39" s="298">
        <f t="shared" si="10"/>
        <v>0</v>
      </c>
      <c r="O39" s="303"/>
      <c r="P39" s="64"/>
      <c r="Q39" s="64"/>
      <c r="R39" s="64"/>
      <c r="S39" s="64"/>
      <c r="T39" s="64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</row>
    <row r="40" spans="1:45" ht="13.5" thickBot="1">
      <c r="A40" s="61"/>
      <c r="B40" s="64"/>
      <c r="C40" s="64"/>
      <c r="D40" s="64"/>
      <c r="E40" s="64"/>
      <c r="F40" s="64"/>
      <c r="G40" s="8" t="s">
        <v>0</v>
      </c>
      <c r="H40" s="64"/>
      <c r="I40" s="302">
        <f>SUM(I33:I39)</f>
        <v>0</v>
      </c>
      <c r="J40" s="265"/>
      <c r="K40" s="294">
        <f>SUM(K33:K39)</f>
        <v>0</v>
      </c>
      <c r="L40" s="294">
        <f>SUM(L33:L39)</f>
        <v>0</v>
      </c>
      <c r="M40" s="359"/>
      <c r="N40" s="360">
        <f>SUM(N33:N39)</f>
        <v>0</v>
      </c>
      <c r="O40" s="355"/>
      <c r="P40" s="64"/>
      <c r="Q40" s="64"/>
      <c r="R40" s="64"/>
      <c r="S40" s="64"/>
      <c r="T40" s="64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</row>
    <row r="41" spans="1:45" ht="10.35" customHeight="1" thickBot="1">
      <c r="A41" s="61"/>
      <c r="B41" s="64"/>
      <c r="C41" s="64"/>
      <c r="D41" s="64"/>
      <c r="E41" s="64"/>
      <c r="F41" s="64"/>
      <c r="G41" s="1"/>
      <c r="H41" s="64"/>
      <c r="I41" s="1"/>
      <c r="J41" s="64"/>
      <c r="K41" s="1"/>
      <c r="L41" s="1"/>
      <c r="M41" s="1"/>
      <c r="N41" s="1"/>
      <c r="O41" s="1"/>
      <c r="P41" s="64"/>
      <c r="Q41" s="64"/>
      <c r="R41" s="64"/>
      <c r="S41" s="64"/>
      <c r="T41" s="64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</row>
    <row r="42" spans="1:45" ht="13.5" thickBot="1">
      <c r="A42" s="61"/>
      <c r="B42" s="2" t="s">
        <v>93</v>
      </c>
      <c r="C42" s="690" t="s">
        <v>17</v>
      </c>
      <c r="D42" s="691"/>
      <c r="E42" s="691"/>
      <c r="F42" s="691"/>
      <c r="G42" s="692"/>
      <c r="H42" s="64"/>
      <c r="I42" s="2" t="s">
        <v>0</v>
      </c>
      <c r="J42" s="64"/>
      <c r="K42" s="23" t="s">
        <v>5</v>
      </c>
      <c r="L42" s="23" t="s">
        <v>24</v>
      </c>
      <c r="M42" s="668" t="s">
        <v>85</v>
      </c>
      <c r="N42" s="23" t="s">
        <v>86</v>
      </c>
      <c r="O42" s="1"/>
      <c r="P42" s="64"/>
      <c r="Q42" s="64"/>
      <c r="R42" s="64"/>
      <c r="S42" s="64"/>
      <c r="T42" s="64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</row>
    <row r="43" spans="1:45" ht="26.25" thickBot="1">
      <c r="A43" s="61"/>
      <c r="B43" s="29" t="s">
        <v>47</v>
      </c>
      <c r="C43" s="706" t="s">
        <v>100</v>
      </c>
      <c r="D43" s="707"/>
      <c r="E43" s="707"/>
      <c r="F43" s="708"/>
      <c r="G43" s="345" t="s">
        <v>89</v>
      </c>
      <c r="H43" s="64"/>
      <c r="I43" s="50"/>
      <c r="J43" s="64"/>
      <c r="K43" s="306" t="s">
        <v>28</v>
      </c>
      <c r="L43" s="306" t="s">
        <v>28</v>
      </c>
      <c r="M43" s="669"/>
      <c r="N43" s="29" t="s">
        <v>87</v>
      </c>
      <c r="O43" s="312" t="s">
        <v>88</v>
      </c>
      <c r="P43" s="64"/>
      <c r="Q43" s="64"/>
      <c r="R43" s="64"/>
      <c r="S43" s="64"/>
      <c r="T43" s="64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</row>
    <row r="44" spans="1:45">
      <c r="A44" s="61"/>
      <c r="B44" s="255"/>
      <c r="C44" s="722"/>
      <c r="D44" s="723"/>
      <c r="E44" s="723"/>
      <c r="F44" s="724"/>
      <c r="G44" s="296"/>
      <c r="H44" s="64"/>
      <c r="I44" s="318"/>
      <c r="J44" s="64"/>
      <c r="K44" s="298">
        <f t="shared" ref="K44:K54" si="14">ROUND($R$1*I44,2)</f>
        <v>0</v>
      </c>
      <c r="L44" s="298">
        <f t="shared" ref="L44:L54" si="15">ROUND($T$1*I44,2)</f>
        <v>0</v>
      </c>
      <c r="M44" s="303"/>
      <c r="N44" s="293">
        <f t="shared" ref="N44:N54" si="16">I44-(K44+L44)</f>
        <v>0</v>
      </c>
      <c r="O44" s="303"/>
      <c r="P44" s="64"/>
      <c r="Q44" s="64"/>
      <c r="R44" s="64"/>
      <c r="S44" s="64"/>
      <c r="T44" s="64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</row>
    <row r="45" spans="1:45">
      <c r="A45" s="61"/>
      <c r="B45" s="253"/>
      <c r="C45" s="682"/>
      <c r="D45" s="683"/>
      <c r="E45" s="683"/>
      <c r="F45" s="684"/>
      <c r="G45" s="297"/>
      <c r="H45" s="64"/>
      <c r="I45" s="319"/>
      <c r="J45" s="64"/>
      <c r="K45" s="293">
        <f t="shared" si="14"/>
        <v>0</v>
      </c>
      <c r="L45" s="293">
        <f t="shared" si="15"/>
        <v>0</v>
      </c>
      <c r="M45" s="297"/>
      <c r="N45" s="293">
        <f t="shared" si="16"/>
        <v>0</v>
      </c>
      <c r="O45" s="297"/>
      <c r="P45" s="64"/>
      <c r="Q45" s="64"/>
      <c r="R45" s="64"/>
      <c r="S45" s="64"/>
      <c r="T45" s="64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</row>
    <row r="46" spans="1:45">
      <c r="A46" s="61"/>
      <c r="B46" s="253"/>
      <c r="C46" s="682"/>
      <c r="D46" s="683"/>
      <c r="E46" s="683"/>
      <c r="F46" s="684"/>
      <c r="G46" s="297"/>
      <c r="H46" s="64"/>
      <c r="I46" s="319"/>
      <c r="J46" s="64"/>
      <c r="K46" s="293">
        <f t="shared" si="14"/>
        <v>0</v>
      </c>
      <c r="L46" s="293">
        <f t="shared" si="15"/>
        <v>0</v>
      </c>
      <c r="M46" s="297"/>
      <c r="N46" s="293">
        <f t="shared" si="16"/>
        <v>0</v>
      </c>
      <c r="O46" s="297"/>
      <c r="P46" s="64"/>
      <c r="Q46" s="64"/>
      <c r="R46" s="64"/>
      <c r="S46" s="64"/>
      <c r="T46" s="64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</row>
    <row r="47" spans="1:45">
      <c r="A47" s="61"/>
      <c r="B47" s="253"/>
      <c r="C47" s="682"/>
      <c r="D47" s="683"/>
      <c r="E47" s="683"/>
      <c r="F47" s="684"/>
      <c r="G47" s="297"/>
      <c r="H47" s="64"/>
      <c r="I47" s="319"/>
      <c r="J47" s="64"/>
      <c r="K47" s="293">
        <f t="shared" si="14"/>
        <v>0</v>
      </c>
      <c r="L47" s="293">
        <f t="shared" si="15"/>
        <v>0</v>
      </c>
      <c r="M47" s="297"/>
      <c r="N47" s="293">
        <f t="shared" si="16"/>
        <v>0</v>
      </c>
      <c r="O47" s="297"/>
      <c r="P47" s="64"/>
      <c r="Q47" s="64"/>
      <c r="R47" s="64"/>
      <c r="S47" s="64"/>
      <c r="T47" s="64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</row>
    <row r="48" spans="1:45">
      <c r="A48" s="61"/>
      <c r="B48" s="268"/>
      <c r="C48" s="682"/>
      <c r="D48" s="683"/>
      <c r="E48" s="683"/>
      <c r="F48" s="684"/>
      <c r="G48" s="316"/>
      <c r="H48" s="64"/>
      <c r="I48" s="319"/>
      <c r="J48" s="64"/>
      <c r="K48" s="293">
        <f t="shared" ref="K48:K49" si="17">ROUND($R$1*I48,2)</f>
        <v>0</v>
      </c>
      <c r="L48" s="293">
        <f t="shared" ref="L48:L49" si="18">ROUND($T$1*I48,2)</f>
        <v>0</v>
      </c>
      <c r="M48" s="297"/>
      <c r="N48" s="293">
        <f t="shared" ref="N48:N49" si="19">I48-(K48+L48)</f>
        <v>0</v>
      </c>
      <c r="O48" s="297"/>
      <c r="P48" s="64"/>
      <c r="Q48" s="64"/>
      <c r="R48" s="64"/>
      <c r="S48" s="64"/>
      <c r="T48" s="64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</row>
    <row r="49" spans="1:45">
      <c r="A49" s="61"/>
      <c r="B49" s="268"/>
      <c r="C49" s="682"/>
      <c r="D49" s="683"/>
      <c r="E49" s="683"/>
      <c r="F49" s="684"/>
      <c r="G49" s="316"/>
      <c r="H49" s="64"/>
      <c r="I49" s="319"/>
      <c r="J49" s="64"/>
      <c r="K49" s="293">
        <f t="shared" si="17"/>
        <v>0</v>
      </c>
      <c r="L49" s="293">
        <f t="shared" si="18"/>
        <v>0</v>
      </c>
      <c r="M49" s="297"/>
      <c r="N49" s="293">
        <f t="shared" si="19"/>
        <v>0</v>
      </c>
      <c r="O49" s="297"/>
      <c r="P49" s="64"/>
      <c r="Q49" s="64"/>
      <c r="R49" s="64"/>
      <c r="S49" s="64"/>
      <c r="T49" s="64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</row>
    <row r="50" spans="1:45">
      <c r="A50" s="61"/>
      <c r="B50" s="253"/>
      <c r="C50" s="682"/>
      <c r="D50" s="683"/>
      <c r="E50" s="683"/>
      <c r="F50" s="684"/>
      <c r="G50" s="297"/>
      <c r="H50" s="64"/>
      <c r="I50" s="319"/>
      <c r="J50" s="64"/>
      <c r="K50" s="293">
        <f t="shared" si="14"/>
        <v>0</v>
      </c>
      <c r="L50" s="293">
        <f t="shared" si="15"/>
        <v>0</v>
      </c>
      <c r="M50" s="297"/>
      <c r="N50" s="293">
        <f t="shared" si="16"/>
        <v>0</v>
      </c>
      <c r="O50" s="297"/>
      <c r="P50" s="64"/>
      <c r="Q50" s="64"/>
      <c r="R50" s="64"/>
      <c r="S50" s="64"/>
      <c r="T50" s="64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</row>
    <row r="51" spans="1:45">
      <c r="A51" s="61"/>
      <c r="B51" s="253"/>
      <c r="C51" s="682"/>
      <c r="D51" s="683"/>
      <c r="E51" s="683"/>
      <c r="F51" s="684"/>
      <c r="G51" s="297"/>
      <c r="H51" s="64"/>
      <c r="I51" s="319"/>
      <c r="J51" s="64"/>
      <c r="K51" s="293">
        <f t="shared" si="14"/>
        <v>0</v>
      </c>
      <c r="L51" s="293">
        <f t="shared" si="15"/>
        <v>0</v>
      </c>
      <c r="M51" s="297"/>
      <c r="N51" s="293">
        <f t="shared" si="16"/>
        <v>0</v>
      </c>
      <c r="O51" s="297"/>
      <c r="P51" s="64"/>
      <c r="Q51" s="64"/>
      <c r="R51" s="64"/>
      <c r="S51" s="64"/>
      <c r="T51" s="64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</row>
    <row r="52" spans="1:45">
      <c r="A52" s="61"/>
      <c r="B52" s="253"/>
      <c r="C52" s="682"/>
      <c r="D52" s="683"/>
      <c r="E52" s="683"/>
      <c r="F52" s="684"/>
      <c r="G52" s="297"/>
      <c r="H52" s="64"/>
      <c r="I52" s="319"/>
      <c r="J52" s="64"/>
      <c r="K52" s="293">
        <f t="shared" si="14"/>
        <v>0</v>
      </c>
      <c r="L52" s="293">
        <f t="shared" si="15"/>
        <v>0</v>
      </c>
      <c r="M52" s="297"/>
      <c r="N52" s="293">
        <f t="shared" si="16"/>
        <v>0</v>
      </c>
      <c r="O52" s="297"/>
      <c r="P52" s="64"/>
      <c r="Q52" s="64"/>
      <c r="R52" s="64"/>
      <c r="S52" s="64"/>
      <c r="T52" s="64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</row>
    <row r="53" spans="1:45">
      <c r="A53" s="61"/>
      <c r="B53" s="253"/>
      <c r="C53" s="682"/>
      <c r="D53" s="683"/>
      <c r="E53" s="683"/>
      <c r="F53" s="684"/>
      <c r="G53" s="297"/>
      <c r="H53" s="64"/>
      <c r="I53" s="319"/>
      <c r="J53" s="64"/>
      <c r="K53" s="293">
        <f t="shared" si="14"/>
        <v>0</v>
      </c>
      <c r="L53" s="293">
        <f t="shared" si="15"/>
        <v>0</v>
      </c>
      <c r="M53" s="297"/>
      <c r="N53" s="293">
        <f t="shared" si="16"/>
        <v>0</v>
      </c>
      <c r="O53" s="297"/>
      <c r="P53" s="64"/>
      <c r="Q53" s="64"/>
      <c r="R53" s="64"/>
      <c r="S53" s="64"/>
      <c r="T53" s="64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</row>
    <row r="54" spans="1:45" ht="13.5" thickBot="1">
      <c r="A54" s="61"/>
      <c r="B54" s="256"/>
      <c r="C54" s="687"/>
      <c r="D54" s="688"/>
      <c r="E54" s="688"/>
      <c r="F54" s="689"/>
      <c r="G54" s="317"/>
      <c r="H54" s="64"/>
      <c r="I54" s="319"/>
      <c r="J54" s="64"/>
      <c r="K54" s="298">
        <f t="shared" si="14"/>
        <v>0</v>
      </c>
      <c r="L54" s="298">
        <f t="shared" si="15"/>
        <v>0</v>
      </c>
      <c r="M54" s="303"/>
      <c r="N54" s="293">
        <f t="shared" si="16"/>
        <v>0</v>
      </c>
      <c r="O54" s="303"/>
      <c r="P54" s="64"/>
      <c r="Q54" s="64"/>
      <c r="R54" s="64"/>
      <c r="S54" s="64"/>
      <c r="T54" s="64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</row>
    <row r="55" spans="1:45" ht="13.5" thickBot="1">
      <c r="A55" s="61"/>
      <c r="B55" s="64"/>
      <c r="C55" s="64"/>
      <c r="D55" s="64"/>
      <c r="E55" s="64"/>
      <c r="F55" s="64"/>
      <c r="G55" s="8" t="s">
        <v>0</v>
      </c>
      <c r="H55" s="64"/>
      <c r="I55" s="302">
        <f>SUM(I44:I54)</f>
        <v>0</v>
      </c>
      <c r="J55" s="265"/>
      <c r="K55" s="294">
        <f>SUM(K44:K54)</f>
        <v>0</v>
      </c>
      <c r="L55" s="294">
        <f>SUM(L44:L54)</f>
        <v>0</v>
      </c>
      <c r="M55" s="359"/>
      <c r="N55" s="294">
        <f>SUM(N44:N54)</f>
        <v>0</v>
      </c>
      <c r="O55" s="355"/>
      <c r="P55" s="64"/>
      <c r="Q55" s="64"/>
      <c r="R55" s="64"/>
      <c r="S55" s="64"/>
      <c r="T55" s="64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</row>
    <row r="56" spans="1:45" ht="13.5" thickBot="1">
      <c r="A56" s="61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</row>
    <row r="57" spans="1:45" ht="13.5" thickBot="1">
      <c r="A57" s="61"/>
      <c r="B57" s="716" t="s">
        <v>82</v>
      </c>
      <c r="C57" s="717"/>
      <c r="D57" s="716" t="s">
        <v>96</v>
      </c>
      <c r="E57" s="718"/>
      <c r="F57" s="717"/>
      <c r="G57" s="23" t="s">
        <v>97</v>
      </c>
      <c r="H57" s="65"/>
      <c r="I57" s="748">
        <f>I55+I40+I29+I18</f>
        <v>0</v>
      </c>
      <c r="J57" s="65"/>
      <c r="K57" s="23" t="s">
        <v>44</v>
      </c>
      <c r="L57" s="23" t="s">
        <v>44</v>
      </c>
      <c r="M57" s="31"/>
      <c r="N57" s="23" t="s">
        <v>44</v>
      </c>
      <c r="O57" s="64"/>
      <c r="P57" s="64"/>
      <c r="Q57" s="64"/>
      <c r="R57" s="64"/>
      <c r="S57" s="64"/>
      <c r="T57" s="64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</row>
    <row r="58" spans="1:45" ht="26.25" customHeight="1" thickBot="1">
      <c r="A58" s="61"/>
      <c r="B58" s="711" t="str">
        <f>F5</f>
        <v>Untel</v>
      </c>
      <c r="C58" s="712"/>
      <c r="D58" s="713"/>
      <c r="E58" s="714"/>
      <c r="F58" s="715"/>
      <c r="G58" s="67" t="s">
        <v>106</v>
      </c>
      <c r="H58" s="65"/>
      <c r="I58" s="749"/>
      <c r="J58" s="65"/>
      <c r="K58" s="358">
        <f>K55+K40+K29+K18</f>
        <v>0</v>
      </c>
      <c r="L58" s="358">
        <f>L55+L40+L29+L18</f>
        <v>0</v>
      </c>
      <c r="M58" s="357"/>
      <c r="N58" s="358">
        <f>N55+N40+N29+N18</f>
        <v>0</v>
      </c>
      <c r="O58" s="64"/>
      <c r="P58" s="64"/>
      <c r="Q58" s="64"/>
      <c r="R58" s="64"/>
      <c r="S58" s="64"/>
      <c r="T58" s="64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</row>
    <row r="59" spans="1:45">
      <c r="A59" s="61"/>
      <c r="B59" s="76" t="s">
        <v>175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</row>
    <row r="60" spans="1:45">
      <c r="A60" s="61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</row>
    <row r="61" spans="1:45">
      <c r="A61" s="61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</row>
    <row r="62" spans="1:45" ht="15.75">
      <c r="A62" s="61"/>
      <c r="B62" s="68" t="s">
        <v>101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</row>
    <row r="63" spans="1:45">
      <c r="A63" s="61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</row>
    <row r="64" spans="1:45">
      <c r="A64" s="61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</row>
    <row r="65" spans="1:49">
      <c r="A65" s="61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</row>
    <row r="66" spans="1:49">
      <c r="A66" s="61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</row>
    <row r="67" spans="1:49">
      <c r="A67" s="61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</row>
    <row r="68" spans="1:49">
      <c r="A68" s="61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</row>
    <row r="69" spans="1:49">
      <c r="A69" s="61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</row>
    <row r="70" spans="1:49">
      <c r="A70" s="61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</row>
    <row r="71" spans="1:49">
      <c r="A71" s="61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</row>
    <row r="72" spans="1:49">
      <c r="A72" s="61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</row>
    <row r="73" spans="1:49">
      <c r="A73" s="61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</row>
    <row r="74" spans="1:49">
      <c r="A74" s="61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</row>
    <row r="75" spans="1:49">
      <c r="A75" s="61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</row>
    <row r="76" spans="1:49">
      <c r="A76" s="61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</row>
    <row r="77" spans="1:49">
      <c r="A77" s="61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</row>
    <row r="78" spans="1:49">
      <c r="A78" s="61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</row>
    <row r="79" spans="1:49">
      <c r="A79" s="61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</row>
    <row r="80" spans="1:49">
      <c r="A80" s="61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</row>
    <row r="81" spans="1:49">
      <c r="A81" s="61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</row>
    <row r="82" spans="1:49">
      <c r="A82" s="61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</row>
    <row r="83" spans="1:49">
      <c r="A83" s="61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</row>
    <row r="84" spans="1:49">
      <c r="A84" s="61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</row>
    <row r="85" spans="1:49">
      <c r="A85" s="61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</row>
    <row r="86" spans="1:49">
      <c r="A86" s="61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</row>
    <row r="87" spans="1:49">
      <c r="A87" s="61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</row>
    <row r="88" spans="1:49">
      <c r="A88" s="61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</row>
    <row r="89" spans="1:49">
      <c r="A89" s="61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</row>
    <row r="90" spans="1:49">
      <c r="A90" s="61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</row>
    <row r="91" spans="1:49">
      <c r="A91" s="61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</row>
    <row r="92" spans="1:49">
      <c r="A92" s="61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</row>
    <row r="93" spans="1:49">
      <c r="A93" s="61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</row>
    <row r="94" spans="1:49">
      <c r="A94" s="61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</row>
    <row r="95" spans="1:49">
      <c r="A95" s="61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</row>
    <row r="96" spans="1:49">
      <c r="A96" s="61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</row>
    <row r="97" spans="1:44">
      <c r="A97" s="61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</row>
    <row r="98" spans="1:44">
      <c r="A98" s="61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</row>
    <row r="99" spans="1:44">
      <c r="A99" s="61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</row>
    <row r="100" spans="1:44">
      <c r="A100" s="61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</row>
    <row r="101" spans="1:44">
      <c r="A101" s="61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</row>
    <row r="102" spans="1:44">
      <c r="A102" s="61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</row>
    <row r="103" spans="1:44">
      <c r="A103" s="61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</row>
    <row r="104" spans="1:44">
      <c r="A104" s="61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</row>
    <row r="105" spans="1:44">
      <c r="A105" s="61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1"/>
      <c r="V105" s="61"/>
      <c r="W105" s="61"/>
      <c r="X105" s="61"/>
      <c r="Y105" s="61"/>
      <c r="Z105" s="61"/>
    </row>
    <row r="106" spans="1:44">
      <c r="A106" s="61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1"/>
      <c r="V106" s="61"/>
      <c r="W106" s="61"/>
      <c r="X106" s="61"/>
      <c r="Y106" s="61"/>
      <c r="Z106" s="61"/>
    </row>
    <row r="107" spans="1:44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44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44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44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44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44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</sheetData>
  <sheetProtection algorithmName="SHA-512" hashValue="w4wSKZZ9090qOcdO5zSQ3TKPVTNoPdYkTarjnPPcaSclk9uo1WSByzPZjAmj7rxosiebR0u8nOwCSrGFMYkBrw==" saltValue="05uydJhrYGP7HbBdV/9aBA==" spinCount="100000" sheet="1" selectLockedCells="1"/>
  <mergeCells count="55">
    <mergeCell ref="K6:N6"/>
    <mergeCell ref="C23:G23"/>
    <mergeCell ref="C22:G22"/>
    <mergeCell ref="C9:F9"/>
    <mergeCell ref="C15:F15"/>
    <mergeCell ref="C16:F16"/>
    <mergeCell ref="C17:F17"/>
    <mergeCell ref="C7:F7"/>
    <mergeCell ref="C11:F11"/>
    <mergeCell ref="M7:M8"/>
    <mergeCell ref="C50:F50"/>
    <mergeCell ref="C51:F51"/>
    <mergeCell ref="C39:F39"/>
    <mergeCell ref="C42:G42"/>
    <mergeCell ref="C44:F44"/>
    <mergeCell ref="C45:F45"/>
    <mergeCell ref="C46:F46"/>
    <mergeCell ref="C43:F43"/>
    <mergeCell ref="C33:F33"/>
    <mergeCell ref="C32:F32"/>
    <mergeCell ref="C8:F8"/>
    <mergeCell ref="C28:G28"/>
    <mergeCell ref="C24:G24"/>
    <mergeCell ref="C25:G25"/>
    <mergeCell ref="C26:G26"/>
    <mergeCell ref="C12:F12"/>
    <mergeCell ref="C13:F13"/>
    <mergeCell ref="C14:F14"/>
    <mergeCell ref="K4:M4"/>
    <mergeCell ref="K5:M5"/>
    <mergeCell ref="F5:I5"/>
    <mergeCell ref="F4:I4"/>
    <mergeCell ref="C4:E5"/>
    <mergeCell ref="M31:M32"/>
    <mergeCell ref="C10:F10"/>
    <mergeCell ref="B58:C58"/>
    <mergeCell ref="D58:F58"/>
    <mergeCell ref="B57:C57"/>
    <mergeCell ref="D57:F57"/>
    <mergeCell ref="I57:I58"/>
    <mergeCell ref="C37:F37"/>
    <mergeCell ref="C38:F38"/>
    <mergeCell ref="M22:M23"/>
    <mergeCell ref="C36:F36"/>
    <mergeCell ref="C52:F52"/>
    <mergeCell ref="C53:F53"/>
    <mergeCell ref="C54:F54"/>
    <mergeCell ref="C27:G27"/>
    <mergeCell ref="C31:G31"/>
    <mergeCell ref="C34:F34"/>
    <mergeCell ref="C35:F35"/>
    <mergeCell ref="C48:F48"/>
    <mergeCell ref="C49:F49"/>
    <mergeCell ref="M42:M43"/>
    <mergeCell ref="C47:F47"/>
  </mergeCells>
  <printOptions horizontalCentered="1" verticalCentered="1"/>
  <pageMargins left="0" right="0" top="0" bottom="0" header="0" footer="0"/>
  <pageSetup scale="66" orientation="landscape" r:id="rId1"/>
  <headerFooter>
    <oddFooter>&amp;Z&amp;F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241F-9B1F-459B-8B35-C4300268B81D}">
  <sheetPr>
    <pageSetUpPr fitToPage="1"/>
  </sheetPr>
  <dimension ref="A1:AJ173"/>
  <sheetViews>
    <sheetView showZeros="0" zoomScale="90" zoomScaleNormal="90" workbookViewId="0">
      <selection activeCell="M17" sqref="M17"/>
    </sheetView>
  </sheetViews>
  <sheetFormatPr baseColWidth="10" defaultColWidth="7.85546875" defaultRowHeight="14.25"/>
  <cols>
    <col min="1" max="1" width="4" style="497" customWidth="1"/>
    <col min="2" max="2" width="17.5703125" style="497" customWidth="1"/>
    <col min="3" max="3" width="35" style="497" customWidth="1"/>
    <col min="4" max="6" width="15.140625" style="497" customWidth="1"/>
    <col min="7" max="7" width="12.85546875" style="497" customWidth="1"/>
    <col min="8" max="8" width="13.140625" style="497" customWidth="1"/>
    <col min="9" max="9" width="13.42578125" style="497" customWidth="1"/>
    <col min="10" max="253" width="11.42578125" style="497" customWidth="1"/>
    <col min="254" max="254" width="7.85546875" style="497"/>
    <col min="255" max="255" width="6.42578125" style="497" customWidth="1"/>
    <col min="256" max="256" width="17.5703125" style="497" customWidth="1"/>
    <col min="257" max="257" width="26.42578125" style="497" customWidth="1"/>
    <col min="258" max="258" width="11.140625" style="497" customWidth="1"/>
    <col min="259" max="259" width="12.85546875" style="497" customWidth="1"/>
    <col min="260" max="260" width="11.42578125" style="497" bestFit="1" customWidth="1"/>
    <col min="261" max="261" width="8.140625" style="497" customWidth="1"/>
    <col min="262" max="262" width="5.85546875" style="497" customWidth="1"/>
    <col min="263" max="263" width="6.5703125" style="497" customWidth="1"/>
    <col min="264" max="264" width="9.5703125" style="497" customWidth="1"/>
    <col min="265" max="265" width="13.42578125" style="497" customWidth="1"/>
    <col min="266" max="509" width="11.42578125" style="497" customWidth="1"/>
    <col min="510" max="510" width="7.85546875" style="497"/>
    <col min="511" max="511" width="6.42578125" style="497" customWidth="1"/>
    <col min="512" max="512" width="17.5703125" style="497" customWidth="1"/>
    <col min="513" max="513" width="26.42578125" style="497" customWidth="1"/>
    <col min="514" max="514" width="11.140625" style="497" customWidth="1"/>
    <col min="515" max="515" width="12.85546875" style="497" customWidth="1"/>
    <col min="516" max="516" width="11.42578125" style="497" bestFit="1" customWidth="1"/>
    <col min="517" max="517" width="8.140625" style="497" customWidth="1"/>
    <col min="518" max="518" width="5.85546875" style="497" customWidth="1"/>
    <col min="519" max="519" width="6.5703125" style="497" customWidth="1"/>
    <col min="520" max="520" width="9.5703125" style="497" customWidth="1"/>
    <col min="521" max="521" width="13.42578125" style="497" customWidth="1"/>
    <col min="522" max="765" width="11.42578125" style="497" customWidth="1"/>
    <col min="766" max="766" width="7.85546875" style="497"/>
    <col min="767" max="767" width="6.42578125" style="497" customWidth="1"/>
    <col min="768" max="768" width="17.5703125" style="497" customWidth="1"/>
    <col min="769" max="769" width="26.42578125" style="497" customWidth="1"/>
    <col min="770" max="770" width="11.140625" style="497" customWidth="1"/>
    <col min="771" max="771" width="12.85546875" style="497" customWidth="1"/>
    <col min="772" max="772" width="11.42578125" style="497" bestFit="1" customWidth="1"/>
    <col min="773" max="773" width="8.140625" style="497" customWidth="1"/>
    <col min="774" max="774" width="5.85546875" style="497" customWidth="1"/>
    <col min="775" max="775" width="6.5703125" style="497" customWidth="1"/>
    <col min="776" max="776" width="9.5703125" style="497" customWidth="1"/>
    <col min="777" max="777" width="13.42578125" style="497" customWidth="1"/>
    <col min="778" max="1021" width="11.42578125" style="497" customWidth="1"/>
    <col min="1022" max="1022" width="7.85546875" style="497"/>
    <col min="1023" max="1023" width="6.42578125" style="497" customWidth="1"/>
    <col min="1024" max="1024" width="17.5703125" style="497" customWidth="1"/>
    <col min="1025" max="1025" width="26.42578125" style="497" customWidth="1"/>
    <col min="1026" max="1026" width="11.140625" style="497" customWidth="1"/>
    <col min="1027" max="1027" width="12.85546875" style="497" customWidth="1"/>
    <col min="1028" max="1028" width="11.42578125" style="497" bestFit="1" customWidth="1"/>
    <col min="1029" max="1029" width="8.140625" style="497" customWidth="1"/>
    <col min="1030" max="1030" width="5.85546875" style="497" customWidth="1"/>
    <col min="1031" max="1031" width="6.5703125" style="497" customWidth="1"/>
    <col min="1032" max="1032" width="9.5703125" style="497" customWidth="1"/>
    <col min="1033" max="1033" width="13.42578125" style="497" customWidth="1"/>
    <col min="1034" max="1277" width="11.42578125" style="497" customWidth="1"/>
    <col min="1278" max="1278" width="7.85546875" style="497"/>
    <col min="1279" max="1279" width="6.42578125" style="497" customWidth="1"/>
    <col min="1280" max="1280" width="17.5703125" style="497" customWidth="1"/>
    <col min="1281" max="1281" width="26.42578125" style="497" customWidth="1"/>
    <col min="1282" max="1282" width="11.140625" style="497" customWidth="1"/>
    <col min="1283" max="1283" width="12.85546875" style="497" customWidth="1"/>
    <col min="1284" max="1284" width="11.42578125" style="497" bestFit="1" customWidth="1"/>
    <col min="1285" max="1285" width="8.140625" style="497" customWidth="1"/>
    <col min="1286" max="1286" width="5.85546875" style="497" customWidth="1"/>
    <col min="1287" max="1287" width="6.5703125" style="497" customWidth="1"/>
    <col min="1288" max="1288" width="9.5703125" style="497" customWidth="1"/>
    <col min="1289" max="1289" width="13.42578125" style="497" customWidth="1"/>
    <col min="1290" max="1533" width="11.42578125" style="497" customWidth="1"/>
    <col min="1534" max="1534" width="7.85546875" style="497"/>
    <col min="1535" max="1535" width="6.42578125" style="497" customWidth="1"/>
    <col min="1536" max="1536" width="17.5703125" style="497" customWidth="1"/>
    <col min="1537" max="1537" width="26.42578125" style="497" customWidth="1"/>
    <col min="1538" max="1538" width="11.140625" style="497" customWidth="1"/>
    <col min="1539" max="1539" width="12.85546875" style="497" customWidth="1"/>
    <col min="1540" max="1540" width="11.42578125" style="497" bestFit="1" customWidth="1"/>
    <col min="1541" max="1541" width="8.140625" style="497" customWidth="1"/>
    <col min="1542" max="1542" width="5.85546875" style="497" customWidth="1"/>
    <col min="1543" max="1543" width="6.5703125" style="497" customWidth="1"/>
    <col min="1544" max="1544" width="9.5703125" style="497" customWidth="1"/>
    <col min="1545" max="1545" width="13.42578125" style="497" customWidth="1"/>
    <col min="1546" max="1789" width="11.42578125" style="497" customWidth="1"/>
    <col min="1790" max="1790" width="7.85546875" style="497"/>
    <col min="1791" max="1791" width="6.42578125" style="497" customWidth="1"/>
    <col min="1792" max="1792" width="17.5703125" style="497" customWidth="1"/>
    <col min="1793" max="1793" width="26.42578125" style="497" customWidth="1"/>
    <col min="1794" max="1794" width="11.140625" style="497" customWidth="1"/>
    <col min="1795" max="1795" width="12.85546875" style="497" customWidth="1"/>
    <col min="1796" max="1796" width="11.42578125" style="497" bestFit="1" customWidth="1"/>
    <col min="1797" max="1797" width="8.140625" style="497" customWidth="1"/>
    <col min="1798" max="1798" width="5.85546875" style="497" customWidth="1"/>
    <col min="1799" max="1799" width="6.5703125" style="497" customWidth="1"/>
    <col min="1800" max="1800" width="9.5703125" style="497" customWidth="1"/>
    <col min="1801" max="1801" width="13.42578125" style="497" customWidth="1"/>
    <col min="1802" max="2045" width="11.42578125" style="497" customWidth="1"/>
    <col min="2046" max="2046" width="7.85546875" style="497"/>
    <col min="2047" max="2047" width="6.42578125" style="497" customWidth="1"/>
    <col min="2048" max="2048" width="17.5703125" style="497" customWidth="1"/>
    <col min="2049" max="2049" width="26.42578125" style="497" customWidth="1"/>
    <col min="2050" max="2050" width="11.140625" style="497" customWidth="1"/>
    <col min="2051" max="2051" width="12.85546875" style="497" customWidth="1"/>
    <col min="2052" max="2052" width="11.42578125" style="497" bestFit="1" customWidth="1"/>
    <col min="2053" max="2053" width="8.140625" style="497" customWidth="1"/>
    <col min="2054" max="2054" width="5.85546875" style="497" customWidth="1"/>
    <col min="2055" max="2055" width="6.5703125" style="497" customWidth="1"/>
    <col min="2056" max="2056" width="9.5703125" style="497" customWidth="1"/>
    <col min="2057" max="2057" width="13.42578125" style="497" customWidth="1"/>
    <col min="2058" max="2301" width="11.42578125" style="497" customWidth="1"/>
    <col min="2302" max="2302" width="7.85546875" style="497"/>
    <col min="2303" max="2303" width="6.42578125" style="497" customWidth="1"/>
    <col min="2304" max="2304" width="17.5703125" style="497" customWidth="1"/>
    <col min="2305" max="2305" width="26.42578125" style="497" customWidth="1"/>
    <col min="2306" max="2306" width="11.140625" style="497" customWidth="1"/>
    <col min="2307" max="2307" width="12.85546875" style="497" customWidth="1"/>
    <col min="2308" max="2308" width="11.42578125" style="497" bestFit="1" customWidth="1"/>
    <col min="2309" max="2309" width="8.140625" style="497" customWidth="1"/>
    <col min="2310" max="2310" width="5.85546875" style="497" customWidth="1"/>
    <col min="2311" max="2311" width="6.5703125" style="497" customWidth="1"/>
    <col min="2312" max="2312" width="9.5703125" style="497" customWidth="1"/>
    <col min="2313" max="2313" width="13.42578125" style="497" customWidth="1"/>
    <col min="2314" max="2557" width="11.42578125" style="497" customWidth="1"/>
    <col min="2558" max="2558" width="7.85546875" style="497"/>
    <col min="2559" max="2559" width="6.42578125" style="497" customWidth="1"/>
    <col min="2560" max="2560" width="17.5703125" style="497" customWidth="1"/>
    <col min="2561" max="2561" width="26.42578125" style="497" customWidth="1"/>
    <col min="2562" max="2562" width="11.140625" style="497" customWidth="1"/>
    <col min="2563" max="2563" width="12.85546875" style="497" customWidth="1"/>
    <col min="2564" max="2564" width="11.42578125" style="497" bestFit="1" customWidth="1"/>
    <col min="2565" max="2565" width="8.140625" style="497" customWidth="1"/>
    <col min="2566" max="2566" width="5.85546875" style="497" customWidth="1"/>
    <col min="2567" max="2567" width="6.5703125" style="497" customWidth="1"/>
    <col min="2568" max="2568" width="9.5703125" style="497" customWidth="1"/>
    <col min="2569" max="2569" width="13.42578125" style="497" customWidth="1"/>
    <col min="2570" max="2813" width="11.42578125" style="497" customWidth="1"/>
    <col min="2814" max="2814" width="7.85546875" style="497"/>
    <col min="2815" max="2815" width="6.42578125" style="497" customWidth="1"/>
    <col min="2816" max="2816" width="17.5703125" style="497" customWidth="1"/>
    <col min="2817" max="2817" width="26.42578125" style="497" customWidth="1"/>
    <col min="2818" max="2818" width="11.140625" style="497" customWidth="1"/>
    <col min="2819" max="2819" width="12.85546875" style="497" customWidth="1"/>
    <col min="2820" max="2820" width="11.42578125" style="497" bestFit="1" customWidth="1"/>
    <col min="2821" max="2821" width="8.140625" style="497" customWidth="1"/>
    <col min="2822" max="2822" width="5.85546875" style="497" customWidth="1"/>
    <col min="2823" max="2823" width="6.5703125" style="497" customWidth="1"/>
    <col min="2824" max="2824" width="9.5703125" style="497" customWidth="1"/>
    <col min="2825" max="2825" width="13.42578125" style="497" customWidth="1"/>
    <col min="2826" max="3069" width="11.42578125" style="497" customWidth="1"/>
    <col min="3070" max="3070" width="7.85546875" style="497"/>
    <col min="3071" max="3071" width="6.42578125" style="497" customWidth="1"/>
    <col min="3072" max="3072" width="17.5703125" style="497" customWidth="1"/>
    <col min="3073" max="3073" width="26.42578125" style="497" customWidth="1"/>
    <col min="3074" max="3074" width="11.140625" style="497" customWidth="1"/>
    <col min="3075" max="3075" width="12.85546875" style="497" customWidth="1"/>
    <col min="3076" max="3076" width="11.42578125" style="497" bestFit="1" customWidth="1"/>
    <col min="3077" max="3077" width="8.140625" style="497" customWidth="1"/>
    <col min="3078" max="3078" width="5.85546875" style="497" customWidth="1"/>
    <col min="3079" max="3079" width="6.5703125" style="497" customWidth="1"/>
    <col min="3080" max="3080" width="9.5703125" style="497" customWidth="1"/>
    <col min="3081" max="3081" width="13.42578125" style="497" customWidth="1"/>
    <col min="3082" max="3325" width="11.42578125" style="497" customWidth="1"/>
    <col min="3326" max="3326" width="7.85546875" style="497"/>
    <col min="3327" max="3327" width="6.42578125" style="497" customWidth="1"/>
    <col min="3328" max="3328" width="17.5703125" style="497" customWidth="1"/>
    <col min="3329" max="3329" width="26.42578125" style="497" customWidth="1"/>
    <col min="3330" max="3330" width="11.140625" style="497" customWidth="1"/>
    <col min="3331" max="3331" width="12.85546875" style="497" customWidth="1"/>
    <col min="3332" max="3332" width="11.42578125" style="497" bestFit="1" customWidth="1"/>
    <col min="3333" max="3333" width="8.140625" style="497" customWidth="1"/>
    <col min="3334" max="3334" width="5.85546875" style="497" customWidth="1"/>
    <col min="3335" max="3335" width="6.5703125" style="497" customWidth="1"/>
    <col min="3336" max="3336" width="9.5703125" style="497" customWidth="1"/>
    <col min="3337" max="3337" width="13.42578125" style="497" customWidth="1"/>
    <col min="3338" max="3581" width="11.42578125" style="497" customWidth="1"/>
    <col min="3582" max="3582" width="7.85546875" style="497"/>
    <col min="3583" max="3583" width="6.42578125" style="497" customWidth="1"/>
    <col min="3584" max="3584" width="17.5703125" style="497" customWidth="1"/>
    <col min="3585" max="3585" width="26.42578125" style="497" customWidth="1"/>
    <col min="3586" max="3586" width="11.140625" style="497" customWidth="1"/>
    <col min="3587" max="3587" width="12.85546875" style="497" customWidth="1"/>
    <col min="3588" max="3588" width="11.42578125" style="497" bestFit="1" customWidth="1"/>
    <col min="3589" max="3589" width="8.140625" style="497" customWidth="1"/>
    <col min="3590" max="3590" width="5.85546875" style="497" customWidth="1"/>
    <col min="3591" max="3591" width="6.5703125" style="497" customWidth="1"/>
    <col min="3592" max="3592" width="9.5703125" style="497" customWidth="1"/>
    <col min="3593" max="3593" width="13.42578125" style="497" customWidth="1"/>
    <col min="3594" max="3837" width="11.42578125" style="497" customWidth="1"/>
    <col min="3838" max="3838" width="7.85546875" style="497"/>
    <col min="3839" max="3839" width="6.42578125" style="497" customWidth="1"/>
    <col min="3840" max="3840" width="17.5703125" style="497" customWidth="1"/>
    <col min="3841" max="3841" width="26.42578125" style="497" customWidth="1"/>
    <col min="3842" max="3842" width="11.140625" style="497" customWidth="1"/>
    <col min="3843" max="3843" width="12.85546875" style="497" customWidth="1"/>
    <col min="3844" max="3844" width="11.42578125" style="497" bestFit="1" customWidth="1"/>
    <col min="3845" max="3845" width="8.140625" style="497" customWidth="1"/>
    <col min="3846" max="3846" width="5.85546875" style="497" customWidth="1"/>
    <col min="3847" max="3847" width="6.5703125" style="497" customWidth="1"/>
    <col min="3848" max="3848" width="9.5703125" style="497" customWidth="1"/>
    <col min="3849" max="3849" width="13.42578125" style="497" customWidth="1"/>
    <col min="3850" max="4093" width="11.42578125" style="497" customWidth="1"/>
    <col min="4094" max="4094" width="7.85546875" style="497"/>
    <col min="4095" max="4095" width="6.42578125" style="497" customWidth="1"/>
    <col min="4096" max="4096" width="17.5703125" style="497" customWidth="1"/>
    <col min="4097" max="4097" width="26.42578125" style="497" customWidth="1"/>
    <col min="4098" max="4098" width="11.140625" style="497" customWidth="1"/>
    <col min="4099" max="4099" width="12.85546875" style="497" customWidth="1"/>
    <col min="4100" max="4100" width="11.42578125" style="497" bestFit="1" customWidth="1"/>
    <col min="4101" max="4101" width="8.140625" style="497" customWidth="1"/>
    <col min="4102" max="4102" width="5.85546875" style="497" customWidth="1"/>
    <col min="4103" max="4103" width="6.5703125" style="497" customWidth="1"/>
    <col min="4104" max="4104" width="9.5703125" style="497" customWidth="1"/>
    <col min="4105" max="4105" width="13.42578125" style="497" customWidth="1"/>
    <col min="4106" max="4349" width="11.42578125" style="497" customWidth="1"/>
    <col min="4350" max="4350" width="7.85546875" style="497"/>
    <col min="4351" max="4351" width="6.42578125" style="497" customWidth="1"/>
    <col min="4352" max="4352" width="17.5703125" style="497" customWidth="1"/>
    <col min="4353" max="4353" width="26.42578125" style="497" customWidth="1"/>
    <col min="4354" max="4354" width="11.140625" style="497" customWidth="1"/>
    <col min="4355" max="4355" width="12.85546875" style="497" customWidth="1"/>
    <col min="4356" max="4356" width="11.42578125" style="497" bestFit="1" customWidth="1"/>
    <col min="4357" max="4357" width="8.140625" style="497" customWidth="1"/>
    <col min="4358" max="4358" width="5.85546875" style="497" customWidth="1"/>
    <col min="4359" max="4359" width="6.5703125" style="497" customWidth="1"/>
    <col min="4360" max="4360" width="9.5703125" style="497" customWidth="1"/>
    <col min="4361" max="4361" width="13.42578125" style="497" customWidth="1"/>
    <col min="4362" max="4605" width="11.42578125" style="497" customWidth="1"/>
    <col min="4606" max="4606" width="7.85546875" style="497"/>
    <col min="4607" max="4607" width="6.42578125" style="497" customWidth="1"/>
    <col min="4608" max="4608" width="17.5703125" style="497" customWidth="1"/>
    <col min="4609" max="4609" width="26.42578125" style="497" customWidth="1"/>
    <col min="4610" max="4610" width="11.140625" style="497" customWidth="1"/>
    <col min="4611" max="4611" width="12.85546875" style="497" customWidth="1"/>
    <col min="4612" max="4612" width="11.42578125" style="497" bestFit="1" customWidth="1"/>
    <col min="4613" max="4613" width="8.140625" style="497" customWidth="1"/>
    <col min="4614" max="4614" width="5.85546875" style="497" customWidth="1"/>
    <col min="4615" max="4615" width="6.5703125" style="497" customWidth="1"/>
    <col min="4616" max="4616" width="9.5703125" style="497" customWidth="1"/>
    <col min="4617" max="4617" width="13.42578125" style="497" customWidth="1"/>
    <col min="4618" max="4861" width="11.42578125" style="497" customWidth="1"/>
    <col min="4862" max="4862" width="7.85546875" style="497"/>
    <col min="4863" max="4863" width="6.42578125" style="497" customWidth="1"/>
    <col min="4864" max="4864" width="17.5703125" style="497" customWidth="1"/>
    <col min="4865" max="4865" width="26.42578125" style="497" customWidth="1"/>
    <col min="4866" max="4866" width="11.140625" style="497" customWidth="1"/>
    <col min="4867" max="4867" width="12.85546875" style="497" customWidth="1"/>
    <col min="4868" max="4868" width="11.42578125" style="497" bestFit="1" customWidth="1"/>
    <col min="4869" max="4869" width="8.140625" style="497" customWidth="1"/>
    <col min="4870" max="4870" width="5.85546875" style="497" customWidth="1"/>
    <col min="4871" max="4871" width="6.5703125" style="497" customWidth="1"/>
    <col min="4872" max="4872" width="9.5703125" style="497" customWidth="1"/>
    <col min="4873" max="4873" width="13.42578125" style="497" customWidth="1"/>
    <col min="4874" max="5117" width="11.42578125" style="497" customWidth="1"/>
    <col min="5118" max="5118" width="7.85546875" style="497"/>
    <col min="5119" max="5119" width="6.42578125" style="497" customWidth="1"/>
    <col min="5120" max="5120" width="17.5703125" style="497" customWidth="1"/>
    <col min="5121" max="5121" width="26.42578125" style="497" customWidth="1"/>
    <col min="5122" max="5122" width="11.140625" style="497" customWidth="1"/>
    <col min="5123" max="5123" width="12.85546875" style="497" customWidth="1"/>
    <col min="5124" max="5124" width="11.42578125" style="497" bestFit="1" customWidth="1"/>
    <col min="5125" max="5125" width="8.140625" style="497" customWidth="1"/>
    <col min="5126" max="5126" width="5.85546875" style="497" customWidth="1"/>
    <col min="5127" max="5127" width="6.5703125" style="497" customWidth="1"/>
    <col min="5128" max="5128" width="9.5703125" style="497" customWidth="1"/>
    <col min="5129" max="5129" width="13.42578125" style="497" customWidth="1"/>
    <col min="5130" max="5373" width="11.42578125" style="497" customWidth="1"/>
    <col min="5374" max="5374" width="7.85546875" style="497"/>
    <col min="5375" max="5375" width="6.42578125" style="497" customWidth="1"/>
    <col min="5376" max="5376" width="17.5703125" style="497" customWidth="1"/>
    <col min="5377" max="5377" width="26.42578125" style="497" customWidth="1"/>
    <col min="5378" max="5378" width="11.140625" style="497" customWidth="1"/>
    <col min="5379" max="5379" width="12.85546875" style="497" customWidth="1"/>
    <col min="5380" max="5380" width="11.42578125" style="497" bestFit="1" customWidth="1"/>
    <col min="5381" max="5381" width="8.140625" style="497" customWidth="1"/>
    <col min="5382" max="5382" width="5.85546875" style="497" customWidth="1"/>
    <col min="5383" max="5383" width="6.5703125" style="497" customWidth="1"/>
    <col min="5384" max="5384" width="9.5703125" style="497" customWidth="1"/>
    <col min="5385" max="5385" width="13.42578125" style="497" customWidth="1"/>
    <col min="5386" max="5629" width="11.42578125" style="497" customWidth="1"/>
    <col min="5630" max="5630" width="7.85546875" style="497"/>
    <col min="5631" max="5631" width="6.42578125" style="497" customWidth="1"/>
    <col min="5632" max="5632" width="17.5703125" style="497" customWidth="1"/>
    <col min="5633" max="5633" width="26.42578125" style="497" customWidth="1"/>
    <col min="5634" max="5634" width="11.140625" style="497" customWidth="1"/>
    <col min="5635" max="5635" width="12.85546875" style="497" customWidth="1"/>
    <col min="5636" max="5636" width="11.42578125" style="497" bestFit="1" customWidth="1"/>
    <col min="5637" max="5637" width="8.140625" style="497" customWidth="1"/>
    <col min="5638" max="5638" width="5.85546875" style="497" customWidth="1"/>
    <col min="5639" max="5639" width="6.5703125" style="497" customWidth="1"/>
    <col min="5640" max="5640" width="9.5703125" style="497" customWidth="1"/>
    <col min="5641" max="5641" width="13.42578125" style="497" customWidth="1"/>
    <col min="5642" max="5885" width="11.42578125" style="497" customWidth="1"/>
    <col min="5886" max="5886" width="7.85546875" style="497"/>
    <col min="5887" max="5887" width="6.42578125" style="497" customWidth="1"/>
    <col min="5888" max="5888" width="17.5703125" style="497" customWidth="1"/>
    <col min="5889" max="5889" width="26.42578125" style="497" customWidth="1"/>
    <col min="5890" max="5890" width="11.140625" style="497" customWidth="1"/>
    <col min="5891" max="5891" width="12.85546875" style="497" customWidth="1"/>
    <col min="5892" max="5892" width="11.42578125" style="497" bestFit="1" customWidth="1"/>
    <col min="5893" max="5893" width="8.140625" style="497" customWidth="1"/>
    <col min="5894" max="5894" width="5.85546875" style="497" customWidth="1"/>
    <col min="5895" max="5895" width="6.5703125" style="497" customWidth="1"/>
    <col min="5896" max="5896" width="9.5703125" style="497" customWidth="1"/>
    <col min="5897" max="5897" width="13.42578125" style="497" customWidth="1"/>
    <col min="5898" max="6141" width="11.42578125" style="497" customWidth="1"/>
    <col min="6142" max="6142" width="7.85546875" style="497"/>
    <col min="6143" max="6143" width="6.42578125" style="497" customWidth="1"/>
    <col min="6144" max="6144" width="17.5703125" style="497" customWidth="1"/>
    <col min="6145" max="6145" width="26.42578125" style="497" customWidth="1"/>
    <col min="6146" max="6146" width="11.140625" style="497" customWidth="1"/>
    <col min="6147" max="6147" width="12.85546875" style="497" customWidth="1"/>
    <col min="6148" max="6148" width="11.42578125" style="497" bestFit="1" customWidth="1"/>
    <col min="6149" max="6149" width="8.140625" style="497" customWidth="1"/>
    <col min="6150" max="6150" width="5.85546875" style="497" customWidth="1"/>
    <col min="6151" max="6151" width="6.5703125" style="497" customWidth="1"/>
    <col min="6152" max="6152" width="9.5703125" style="497" customWidth="1"/>
    <col min="6153" max="6153" width="13.42578125" style="497" customWidth="1"/>
    <col min="6154" max="6397" width="11.42578125" style="497" customWidth="1"/>
    <col min="6398" max="6398" width="7.85546875" style="497"/>
    <col min="6399" max="6399" width="6.42578125" style="497" customWidth="1"/>
    <col min="6400" max="6400" width="17.5703125" style="497" customWidth="1"/>
    <col min="6401" max="6401" width="26.42578125" style="497" customWidth="1"/>
    <col min="6402" max="6402" width="11.140625" style="497" customWidth="1"/>
    <col min="6403" max="6403" width="12.85546875" style="497" customWidth="1"/>
    <col min="6404" max="6404" width="11.42578125" style="497" bestFit="1" customWidth="1"/>
    <col min="6405" max="6405" width="8.140625" style="497" customWidth="1"/>
    <col min="6406" max="6406" width="5.85546875" style="497" customWidth="1"/>
    <col min="6407" max="6407" width="6.5703125" style="497" customWidth="1"/>
    <col min="6408" max="6408" width="9.5703125" style="497" customWidth="1"/>
    <col min="6409" max="6409" width="13.42578125" style="497" customWidth="1"/>
    <col min="6410" max="6653" width="11.42578125" style="497" customWidth="1"/>
    <col min="6654" max="6654" width="7.85546875" style="497"/>
    <col min="6655" max="6655" width="6.42578125" style="497" customWidth="1"/>
    <col min="6656" max="6656" width="17.5703125" style="497" customWidth="1"/>
    <col min="6657" max="6657" width="26.42578125" style="497" customWidth="1"/>
    <col min="6658" max="6658" width="11.140625" style="497" customWidth="1"/>
    <col min="6659" max="6659" width="12.85546875" style="497" customWidth="1"/>
    <col min="6660" max="6660" width="11.42578125" style="497" bestFit="1" customWidth="1"/>
    <col min="6661" max="6661" width="8.140625" style="497" customWidth="1"/>
    <col min="6662" max="6662" width="5.85546875" style="497" customWidth="1"/>
    <col min="6663" max="6663" width="6.5703125" style="497" customWidth="1"/>
    <col min="6664" max="6664" width="9.5703125" style="497" customWidth="1"/>
    <col min="6665" max="6665" width="13.42578125" style="497" customWidth="1"/>
    <col min="6666" max="6909" width="11.42578125" style="497" customWidth="1"/>
    <col min="6910" max="6910" width="7.85546875" style="497"/>
    <col min="6911" max="6911" width="6.42578125" style="497" customWidth="1"/>
    <col min="6912" max="6912" width="17.5703125" style="497" customWidth="1"/>
    <col min="6913" max="6913" width="26.42578125" style="497" customWidth="1"/>
    <col min="6914" max="6914" width="11.140625" style="497" customWidth="1"/>
    <col min="6915" max="6915" width="12.85546875" style="497" customWidth="1"/>
    <col min="6916" max="6916" width="11.42578125" style="497" bestFit="1" customWidth="1"/>
    <col min="6917" max="6917" width="8.140625" style="497" customWidth="1"/>
    <col min="6918" max="6918" width="5.85546875" style="497" customWidth="1"/>
    <col min="6919" max="6919" width="6.5703125" style="497" customWidth="1"/>
    <col min="6920" max="6920" width="9.5703125" style="497" customWidth="1"/>
    <col min="6921" max="6921" width="13.42578125" style="497" customWidth="1"/>
    <col min="6922" max="7165" width="11.42578125" style="497" customWidth="1"/>
    <col min="7166" max="7166" width="7.85546875" style="497"/>
    <col min="7167" max="7167" width="6.42578125" style="497" customWidth="1"/>
    <col min="7168" max="7168" width="17.5703125" style="497" customWidth="1"/>
    <col min="7169" max="7169" width="26.42578125" style="497" customWidth="1"/>
    <col min="7170" max="7170" width="11.140625" style="497" customWidth="1"/>
    <col min="7171" max="7171" width="12.85546875" style="497" customWidth="1"/>
    <col min="7172" max="7172" width="11.42578125" style="497" bestFit="1" customWidth="1"/>
    <col min="7173" max="7173" width="8.140625" style="497" customWidth="1"/>
    <col min="7174" max="7174" width="5.85546875" style="497" customWidth="1"/>
    <col min="7175" max="7175" width="6.5703125" style="497" customWidth="1"/>
    <col min="7176" max="7176" width="9.5703125" style="497" customWidth="1"/>
    <col min="7177" max="7177" width="13.42578125" style="497" customWidth="1"/>
    <col min="7178" max="7421" width="11.42578125" style="497" customWidth="1"/>
    <col min="7422" max="7422" width="7.85546875" style="497"/>
    <col min="7423" max="7423" width="6.42578125" style="497" customWidth="1"/>
    <col min="7424" max="7424" width="17.5703125" style="497" customWidth="1"/>
    <col min="7425" max="7425" width="26.42578125" style="497" customWidth="1"/>
    <col min="7426" max="7426" width="11.140625" style="497" customWidth="1"/>
    <col min="7427" max="7427" width="12.85546875" style="497" customWidth="1"/>
    <col min="7428" max="7428" width="11.42578125" style="497" bestFit="1" customWidth="1"/>
    <col min="7429" max="7429" width="8.140625" style="497" customWidth="1"/>
    <col min="7430" max="7430" width="5.85546875" style="497" customWidth="1"/>
    <col min="7431" max="7431" width="6.5703125" style="497" customWidth="1"/>
    <col min="7432" max="7432" width="9.5703125" style="497" customWidth="1"/>
    <col min="7433" max="7433" width="13.42578125" style="497" customWidth="1"/>
    <col min="7434" max="7677" width="11.42578125" style="497" customWidth="1"/>
    <col min="7678" max="7678" width="7.85546875" style="497"/>
    <col min="7679" max="7679" width="6.42578125" style="497" customWidth="1"/>
    <col min="7680" max="7680" width="17.5703125" style="497" customWidth="1"/>
    <col min="7681" max="7681" width="26.42578125" style="497" customWidth="1"/>
    <col min="7682" max="7682" width="11.140625" style="497" customWidth="1"/>
    <col min="7683" max="7683" width="12.85546875" style="497" customWidth="1"/>
    <col min="7684" max="7684" width="11.42578125" style="497" bestFit="1" customWidth="1"/>
    <col min="7685" max="7685" width="8.140625" style="497" customWidth="1"/>
    <col min="7686" max="7686" width="5.85546875" style="497" customWidth="1"/>
    <col min="7687" max="7687" width="6.5703125" style="497" customWidth="1"/>
    <col min="7688" max="7688" width="9.5703125" style="497" customWidth="1"/>
    <col min="7689" max="7689" width="13.42578125" style="497" customWidth="1"/>
    <col min="7690" max="7933" width="11.42578125" style="497" customWidth="1"/>
    <col min="7934" max="7934" width="7.85546875" style="497"/>
    <col min="7935" max="7935" width="6.42578125" style="497" customWidth="1"/>
    <col min="7936" max="7936" width="17.5703125" style="497" customWidth="1"/>
    <col min="7937" max="7937" width="26.42578125" style="497" customWidth="1"/>
    <col min="7938" max="7938" width="11.140625" style="497" customWidth="1"/>
    <col min="7939" max="7939" width="12.85546875" style="497" customWidth="1"/>
    <col min="7940" max="7940" width="11.42578125" style="497" bestFit="1" customWidth="1"/>
    <col min="7941" max="7941" width="8.140625" style="497" customWidth="1"/>
    <col min="7942" max="7942" width="5.85546875" style="497" customWidth="1"/>
    <col min="7943" max="7943" width="6.5703125" style="497" customWidth="1"/>
    <col min="7944" max="7944" width="9.5703125" style="497" customWidth="1"/>
    <col min="7945" max="7945" width="13.42578125" style="497" customWidth="1"/>
    <col min="7946" max="8189" width="11.42578125" style="497" customWidth="1"/>
    <col min="8190" max="8190" width="7.85546875" style="497"/>
    <col min="8191" max="8191" width="6.42578125" style="497" customWidth="1"/>
    <col min="8192" max="8192" width="17.5703125" style="497" customWidth="1"/>
    <col min="8193" max="8193" width="26.42578125" style="497" customWidth="1"/>
    <col min="8194" max="8194" width="11.140625" style="497" customWidth="1"/>
    <col min="8195" max="8195" width="12.85546875" style="497" customWidth="1"/>
    <col min="8196" max="8196" width="11.42578125" style="497" bestFit="1" customWidth="1"/>
    <col min="8197" max="8197" width="8.140625" style="497" customWidth="1"/>
    <col min="8198" max="8198" width="5.85546875" style="497" customWidth="1"/>
    <col min="8199" max="8199" width="6.5703125" style="497" customWidth="1"/>
    <col min="8200" max="8200" width="9.5703125" style="497" customWidth="1"/>
    <col min="8201" max="8201" width="13.42578125" style="497" customWidth="1"/>
    <col min="8202" max="8445" width="11.42578125" style="497" customWidth="1"/>
    <col min="8446" max="8446" width="7.85546875" style="497"/>
    <col min="8447" max="8447" width="6.42578125" style="497" customWidth="1"/>
    <col min="8448" max="8448" width="17.5703125" style="497" customWidth="1"/>
    <col min="8449" max="8449" width="26.42578125" style="497" customWidth="1"/>
    <col min="8450" max="8450" width="11.140625" style="497" customWidth="1"/>
    <col min="8451" max="8451" width="12.85546875" style="497" customWidth="1"/>
    <col min="8452" max="8452" width="11.42578125" style="497" bestFit="1" customWidth="1"/>
    <col min="8453" max="8453" width="8.140625" style="497" customWidth="1"/>
    <col min="8454" max="8454" width="5.85546875" style="497" customWidth="1"/>
    <col min="8455" max="8455" width="6.5703125" style="497" customWidth="1"/>
    <col min="8456" max="8456" width="9.5703125" style="497" customWidth="1"/>
    <col min="8457" max="8457" width="13.42578125" style="497" customWidth="1"/>
    <col min="8458" max="8701" width="11.42578125" style="497" customWidth="1"/>
    <col min="8702" max="8702" width="7.85546875" style="497"/>
    <col min="8703" max="8703" width="6.42578125" style="497" customWidth="1"/>
    <col min="8704" max="8704" width="17.5703125" style="497" customWidth="1"/>
    <col min="8705" max="8705" width="26.42578125" style="497" customWidth="1"/>
    <col min="8706" max="8706" width="11.140625" style="497" customWidth="1"/>
    <col min="8707" max="8707" width="12.85546875" style="497" customWidth="1"/>
    <col min="8708" max="8708" width="11.42578125" style="497" bestFit="1" customWidth="1"/>
    <col min="8709" max="8709" width="8.140625" style="497" customWidth="1"/>
    <col min="8710" max="8710" width="5.85546875" style="497" customWidth="1"/>
    <col min="8711" max="8711" width="6.5703125" style="497" customWidth="1"/>
    <col min="8712" max="8712" width="9.5703125" style="497" customWidth="1"/>
    <col min="8713" max="8713" width="13.42578125" style="497" customWidth="1"/>
    <col min="8714" max="8957" width="11.42578125" style="497" customWidth="1"/>
    <col min="8958" max="8958" width="7.85546875" style="497"/>
    <col min="8959" max="8959" width="6.42578125" style="497" customWidth="1"/>
    <col min="8960" max="8960" width="17.5703125" style="497" customWidth="1"/>
    <col min="8961" max="8961" width="26.42578125" style="497" customWidth="1"/>
    <col min="8962" max="8962" width="11.140625" style="497" customWidth="1"/>
    <col min="8963" max="8963" width="12.85546875" style="497" customWidth="1"/>
    <col min="8964" max="8964" width="11.42578125" style="497" bestFit="1" customWidth="1"/>
    <col min="8965" max="8965" width="8.140625" style="497" customWidth="1"/>
    <col min="8966" max="8966" width="5.85546875" style="497" customWidth="1"/>
    <col min="8967" max="8967" width="6.5703125" style="497" customWidth="1"/>
    <col min="8968" max="8968" width="9.5703125" style="497" customWidth="1"/>
    <col min="8969" max="8969" width="13.42578125" style="497" customWidth="1"/>
    <col min="8970" max="9213" width="11.42578125" style="497" customWidth="1"/>
    <col min="9214" max="9214" width="7.85546875" style="497"/>
    <col min="9215" max="9215" width="6.42578125" style="497" customWidth="1"/>
    <col min="9216" max="9216" width="17.5703125" style="497" customWidth="1"/>
    <col min="9217" max="9217" width="26.42578125" style="497" customWidth="1"/>
    <col min="9218" max="9218" width="11.140625" style="497" customWidth="1"/>
    <col min="9219" max="9219" width="12.85546875" style="497" customWidth="1"/>
    <col min="9220" max="9220" width="11.42578125" style="497" bestFit="1" customWidth="1"/>
    <col min="9221" max="9221" width="8.140625" style="497" customWidth="1"/>
    <col min="9222" max="9222" width="5.85546875" style="497" customWidth="1"/>
    <col min="9223" max="9223" width="6.5703125" style="497" customWidth="1"/>
    <col min="9224" max="9224" width="9.5703125" style="497" customWidth="1"/>
    <col min="9225" max="9225" width="13.42578125" style="497" customWidth="1"/>
    <col min="9226" max="9469" width="11.42578125" style="497" customWidth="1"/>
    <col min="9470" max="9470" width="7.85546875" style="497"/>
    <col min="9471" max="9471" width="6.42578125" style="497" customWidth="1"/>
    <col min="9472" max="9472" width="17.5703125" style="497" customWidth="1"/>
    <col min="9473" max="9473" width="26.42578125" style="497" customWidth="1"/>
    <col min="9474" max="9474" width="11.140625" style="497" customWidth="1"/>
    <col min="9475" max="9475" width="12.85546875" style="497" customWidth="1"/>
    <col min="9476" max="9476" width="11.42578125" style="497" bestFit="1" customWidth="1"/>
    <col min="9477" max="9477" width="8.140625" style="497" customWidth="1"/>
    <col min="9478" max="9478" width="5.85546875" style="497" customWidth="1"/>
    <col min="9479" max="9479" width="6.5703125" style="497" customWidth="1"/>
    <col min="9480" max="9480" width="9.5703125" style="497" customWidth="1"/>
    <col min="9481" max="9481" width="13.42578125" style="497" customWidth="1"/>
    <col min="9482" max="9725" width="11.42578125" style="497" customWidth="1"/>
    <col min="9726" max="9726" width="7.85546875" style="497"/>
    <col min="9727" max="9727" width="6.42578125" style="497" customWidth="1"/>
    <col min="9728" max="9728" width="17.5703125" style="497" customWidth="1"/>
    <col min="9729" max="9729" width="26.42578125" style="497" customWidth="1"/>
    <col min="9730" max="9730" width="11.140625" style="497" customWidth="1"/>
    <col min="9731" max="9731" width="12.85546875" style="497" customWidth="1"/>
    <col min="9732" max="9732" width="11.42578125" style="497" bestFit="1" customWidth="1"/>
    <col min="9733" max="9733" width="8.140625" style="497" customWidth="1"/>
    <col min="9734" max="9734" width="5.85546875" style="497" customWidth="1"/>
    <col min="9735" max="9735" width="6.5703125" style="497" customWidth="1"/>
    <col min="9736" max="9736" width="9.5703125" style="497" customWidth="1"/>
    <col min="9737" max="9737" width="13.42578125" style="497" customWidth="1"/>
    <col min="9738" max="9981" width="11.42578125" style="497" customWidth="1"/>
    <col min="9982" max="9982" width="7.85546875" style="497"/>
    <col min="9983" max="9983" width="6.42578125" style="497" customWidth="1"/>
    <col min="9984" max="9984" width="17.5703125" style="497" customWidth="1"/>
    <col min="9985" max="9985" width="26.42578125" style="497" customWidth="1"/>
    <col min="9986" max="9986" width="11.140625" style="497" customWidth="1"/>
    <col min="9987" max="9987" width="12.85546875" style="497" customWidth="1"/>
    <col min="9988" max="9988" width="11.42578125" style="497" bestFit="1" customWidth="1"/>
    <col min="9989" max="9989" width="8.140625" style="497" customWidth="1"/>
    <col min="9990" max="9990" width="5.85546875" style="497" customWidth="1"/>
    <col min="9991" max="9991" width="6.5703125" style="497" customWidth="1"/>
    <col min="9992" max="9992" width="9.5703125" style="497" customWidth="1"/>
    <col min="9993" max="9993" width="13.42578125" style="497" customWidth="1"/>
    <col min="9994" max="10237" width="11.42578125" style="497" customWidth="1"/>
    <col min="10238" max="10238" width="7.85546875" style="497"/>
    <col min="10239" max="10239" width="6.42578125" style="497" customWidth="1"/>
    <col min="10240" max="10240" width="17.5703125" style="497" customWidth="1"/>
    <col min="10241" max="10241" width="26.42578125" style="497" customWidth="1"/>
    <col min="10242" max="10242" width="11.140625" style="497" customWidth="1"/>
    <col min="10243" max="10243" width="12.85546875" style="497" customWidth="1"/>
    <col min="10244" max="10244" width="11.42578125" style="497" bestFit="1" customWidth="1"/>
    <col min="10245" max="10245" width="8.140625" style="497" customWidth="1"/>
    <col min="10246" max="10246" width="5.85546875" style="497" customWidth="1"/>
    <col min="10247" max="10247" width="6.5703125" style="497" customWidth="1"/>
    <col min="10248" max="10248" width="9.5703125" style="497" customWidth="1"/>
    <col min="10249" max="10249" width="13.42578125" style="497" customWidth="1"/>
    <col min="10250" max="10493" width="11.42578125" style="497" customWidth="1"/>
    <col min="10494" max="10494" width="7.85546875" style="497"/>
    <col min="10495" max="10495" width="6.42578125" style="497" customWidth="1"/>
    <col min="10496" max="10496" width="17.5703125" style="497" customWidth="1"/>
    <col min="10497" max="10497" width="26.42578125" style="497" customWidth="1"/>
    <col min="10498" max="10498" width="11.140625" style="497" customWidth="1"/>
    <col min="10499" max="10499" width="12.85546875" style="497" customWidth="1"/>
    <col min="10500" max="10500" width="11.42578125" style="497" bestFit="1" customWidth="1"/>
    <col min="10501" max="10501" width="8.140625" style="497" customWidth="1"/>
    <col min="10502" max="10502" width="5.85546875" style="497" customWidth="1"/>
    <col min="10503" max="10503" width="6.5703125" style="497" customWidth="1"/>
    <col min="10504" max="10504" width="9.5703125" style="497" customWidth="1"/>
    <col min="10505" max="10505" width="13.42578125" style="497" customWidth="1"/>
    <col min="10506" max="10749" width="11.42578125" style="497" customWidth="1"/>
    <col min="10750" max="10750" width="7.85546875" style="497"/>
    <col min="10751" max="10751" width="6.42578125" style="497" customWidth="1"/>
    <col min="10752" max="10752" width="17.5703125" style="497" customWidth="1"/>
    <col min="10753" max="10753" width="26.42578125" style="497" customWidth="1"/>
    <col min="10754" max="10754" width="11.140625" style="497" customWidth="1"/>
    <col min="10755" max="10755" width="12.85546875" style="497" customWidth="1"/>
    <col min="10756" max="10756" width="11.42578125" style="497" bestFit="1" customWidth="1"/>
    <col min="10757" max="10757" width="8.140625" style="497" customWidth="1"/>
    <col min="10758" max="10758" width="5.85546875" style="497" customWidth="1"/>
    <col min="10759" max="10759" width="6.5703125" style="497" customWidth="1"/>
    <col min="10760" max="10760" width="9.5703125" style="497" customWidth="1"/>
    <col min="10761" max="10761" width="13.42578125" style="497" customWidth="1"/>
    <col min="10762" max="11005" width="11.42578125" style="497" customWidth="1"/>
    <col min="11006" max="11006" width="7.85546875" style="497"/>
    <col min="11007" max="11007" width="6.42578125" style="497" customWidth="1"/>
    <col min="11008" max="11008" width="17.5703125" style="497" customWidth="1"/>
    <col min="11009" max="11009" width="26.42578125" style="497" customWidth="1"/>
    <col min="11010" max="11010" width="11.140625" style="497" customWidth="1"/>
    <col min="11011" max="11011" width="12.85546875" style="497" customWidth="1"/>
    <col min="11012" max="11012" width="11.42578125" style="497" bestFit="1" customWidth="1"/>
    <col min="11013" max="11013" width="8.140625" style="497" customWidth="1"/>
    <col min="11014" max="11014" width="5.85546875" style="497" customWidth="1"/>
    <col min="11015" max="11015" width="6.5703125" style="497" customWidth="1"/>
    <col min="11016" max="11016" width="9.5703125" style="497" customWidth="1"/>
    <col min="11017" max="11017" width="13.42578125" style="497" customWidth="1"/>
    <col min="11018" max="11261" width="11.42578125" style="497" customWidth="1"/>
    <col min="11262" max="11262" width="7.85546875" style="497"/>
    <col min="11263" max="11263" width="6.42578125" style="497" customWidth="1"/>
    <col min="11264" max="11264" width="17.5703125" style="497" customWidth="1"/>
    <col min="11265" max="11265" width="26.42578125" style="497" customWidth="1"/>
    <col min="11266" max="11266" width="11.140625" style="497" customWidth="1"/>
    <col min="11267" max="11267" width="12.85546875" style="497" customWidth="1"/>
    <col min="11268" max="11268" width="11.42578125" style="497" bestFit="1" customWidth="1"/>
    <col min="11269" max="11269" width="8.140625" style="497" customWidth="1"/>
    <col min="11270" max="11270" width="5.85546875" style="497" customWidth="1"/>
    <col min="11271" max="11271" width="6.5703125" style="497" customWidth="1"/>
    <col min="11272" max="11272" width="9.5703125" style="497" customWidth="1"/>
    <col min="11273" max="11273" width="13.42578125" style="497" customWidth="1"/>
    <col min="11274" max="11517" width="11.42578125" style="497" customWidth="1"/>
    <col min="11518" max="11518" width="7.85546875" style="497"/>
    <col min="11519" max="11519" width="6.42578125" style="497" customWidth="1"/>
    <col min="11520" max="11520" width="17.5703125" style="497" customWidth="1"/>
    <col min="11521" max="11521" width="26.42578125" style="497" customWidth="1"/>
    <col min="11522" max="11522" width="11.140625" style="497" customWidth="1"/>
    <col min="11523" max="11523" width="12.85546875" style="497" customWidth="1"/>
    <col min="11524" max="11524" width="11.42578125" style="497" bestFit="1" customWidth="1"/>
    <col min="11525" max="11525" width="8.140625" style="497" customWidth="1"/>
    <col min="11526" max="11526" width="5.85546875" style="497" customWidth="1"/>
    <col min="11527" max="11527" width="6.5703125" style="497" customWidth="1"/>
    <col min="11528" max="11528" width="9.5703125" style="497" customWidth="1"/>
    <col min="11529" max="11529" width="13.42578125" style="497" customWidth="1"/>
    <col min="11530" max="11773" width="11.42578125" style="497" customWidth="1"/>
    <col min="11774" max="11774" width="7.85546875" style="497"/>
    <col min="11775" max="11775" width="6.42578125" style="497" customWidth="1"/>
    <col min="11776" max="11776" width="17.5703125" style="497" customWidth="1"/>
    <col min="11777" max="11777" width="26.42578125" style="497" customWidth="1"/>
    <col min="11778" max="11778" width="11.140625" style="497" customWidth="1"/>
    <col min="11779" max="11779" width="12.85546875" style="497" customWidth="1"/>
    <col min="11780" max="11780" width="11.42578125" style="497" bestFit="1" customWidth="1"/>
    <col min="11781" max="11781" width="8.140625" style="497" customWidth="1"/>
    <col min="11782" max="11782" width="5.85546875" style="497" customWidth="1"/>
    <col min="11783" max="11783" width="6.5703125" style="497" customWidth="1"/>
    <col min="11784" max="11784" width="9.5703125" style="497" customWidth="1"/>
    <col min="11785" max="11785" width="13.42578125" style="497" customWidth="1"/>
    <col min="11786" max="12029" width="11.42578125" style="497" customWidth="1"/>
    <col min="12030" max="12030" width="7.85546875" style="497"/>
    <col min="12031" max="12031" width="6.42578125" style="497" customWidth="1"/>
    <col min="12032" max="12032" width="17.5703125" style="497" customWidth="1"/>
    <col min="12033" max="12033" width="26.42578125" style="497" customWidth="1"/>
    <col min="12034" max="12034" width="11.140625" style="497" customWidth="1"/>
    <col min="12035" max="12035" width="12.85546875" style="497" customWidth="1"/>
    <col min="12036" max="12036" width="11.42578125" style="497" bestFit="1" customWidth="1"/>
    <col min="12037" max="12037" width="8.140625" style="497" customWidth="1"/>
    <col min="12038" max="12038" width="5.85546875" style="497" customWidth="1"/>
    <col min="12039" max="12039" width="6.5703125" style="497" customWidth="1"/>
    <col min="12040" max="12040" width="9.5703125" style="497" customWidth="1"/>
    <col min="12041" max="12041" width="13.42578125" style="497" customWidth="1"/>
    <col min="12042" max="12285" width="11.42578125" style="497" customWidth="1"/>
    <col min="12286" max="12286" width="7.85546875" style="497"/>
    <col min="12287" max="12287" width="6.42578125" style="497" customWidth="1"/>
    <col min="12288" max="12288" width="17.5703125" style="497" customWidth="1"/>
    <col min="12289" max="12289" width="26.42578125" style="497" customWidth="1"/>
    <col min="12290" max="12290" width="11.140625" style="497" customWidth="1"/>
    <col min="12291" max="12291" width="12.85546875" style="497" customWidth="1"/>
    <col min="12292" max="12292" width="11.42578125" style="497" bestFit="1" customWidth="1"/>
    <col min="12293" max="12293" width="8.140625" style="497" customWidth="1"/>
    <col min="12294" max="12294" width="5.85546875" style="497" customWidth="1"/>
    <col min="12295" max="12295" width="6.5703125" style="497" customWidth="1"/>
    <col min="12296" max="12296" width="9.5703125" style="497" customWidth="1"/>
    <col min="12297" max="12297" width="13.42578125" style="497" customWidth="1"/>
    <col min="12298" max="12541" width="11.42578125" style="497" customWidth="1"/>
    <col min="12542" max="12542" width="7.85546875" style="497"/>
    <col min="12543" max="12543" width="6.42578125" style="497" customWidth="1"/>
    <col min="12544" max="12544" width="17.5703125" style="497" customWidth="1"/>
    <col min="12545" max="12545" width="26.42578125" style="497" customWidth="1"/>
    <col min="12546" max="12546" width="11.140625" style="497" customWidth="1"/>
    <col min="12547" max="12547" width="12.85546875" style="497" customWidth="1"/>
    <col min="12548" max="12548" width="11.42578125" style="497" bestFit="1" customWidth="1"/>
    <col min="12549" max="12549" width="8.140625" style="497" customWidth="1"/>
    <col min="12550" max="12550" width="5.85546875" style="497" customWidth="1"/>
    <col min="12551" max="12551" width="6.5703125" style="497" customWidth="1"/>
    <col min="12552" max="12552" width="9.5703125" style="497" customWidth="1"/>
    <col min="12553" max="12553" width="13.42578125" style="497" customWidth="1"/>
    <col min="12554" max="12797" width="11.42578125" style="497" customWidth="1"/>
    <col min="12798" max="12798" width="7.85546875" style="497"/>
    <col min="12799" max="12799" width="6.42578125" style="497" customWidth="1"/>
    <col min="12800" max="12800" width="17.5703125" style="497" customWidth="1"/>
    <col min="12801" max="12801" width="26.42578125" style="497" customWidth="1"/>
    <col min="12802" max="12802" width="11.140625" style="497" customWidth="1"/>
    <col min="12803" max="12803" width="12.85546875" style="497" customWidth="1"/>
    <col min="12804" max="12804" width="11.42578125" style="497" bestFit="1" customWidth="1"/>
    <col min="12805" max="12805" width="8.140625" style="497" customWidth="1"/>
    <col min="12806" max="12806" width="5.85546875" style="497" customWidth="1"/>
    <col min="12807" max="12807" width="6.5703125" style="497" customWidth="1"/>
    <col min="12808" max="12808" width="9.5703125" style="497" customWidth="1"/>
    <col min="12809" max="12809" width="13.42578125" style="497" customWidth="1"/>
    <col min="12810" max="13053" width="11.42578125" style="497" customWidth="1"/>
    <col min="13054" max="13054" width="7.85546875" style="497"/>
    <col min="13055" max="13055" width="6.42578125" style="497" customWidth="1"/>
    <col min="13056" max="13056" width="17.5703125" style="497" customWidth="1"/>
    <col min="13057" max="13057" width="26.42578125" style="497" customWidth="1"/>
    <col min="13058" max="13058" width="11.140625" style="497" customWidth="1"/>
    <col min="13059" max="13059" width="12.85546875" style="497" customWidth="1"/>
    <col min="13060" max="13060" width="11.42578125" style="497" bestFit="1" customWidth="1"/>
    <col min="13061" max="13061" width="8.140625" style="497" customWidth="1"/>
    <col min="13062" max="13062" width="5.85546875" style="497" customWidth="1"/>
    <col min="13063" max="13063" width="6.5703125" style="497" customWidth="1"/>
    <col min="13064" max="13064" width="9.5703125" style="497" customWidth="1"/>
    <col min="13065" max="13065" width="13.42578125" style="497" customWidth="1"/>
    <col min="13066" max="13309" width="11.42578125" style="497" customWidth="1"/>
    <col min="13310" max="13310" width="7.85546875" style="497"/>
    <col min="13311" max="13311" width="6.42578125" style="497" customWidth="1"/>
    <col min="13312" max="13312" width="17.5703125" style="497" customWidth="1"/>
    <col min="13313" max="13313" width="26.42578125" style="497" customWidth="1"/>
    <col min="13314" max="13314" width="11.140625" style="497" customWidth="1"/>
    <col min="13315" max="13315" width="12.85546875" style="497" customWidth="1"/>
    <col min="13316" max="13316" width="11.42578125" style="497" bestFit="1" customWidth="1"/>
    <col min="13317" max="13317" width="8.140625" style="497" customWidth="1"/>
    <col min="13318" max="13318" width="5.85546875" style="497" customWidth="1"/>
    <col min="13319" max="13319" width="6.5703125" style="497" customWidth="1"/>
    <col min="13320" max="13320" width="9.5703125" style="497" customWidth="1"/>
    <col min="13321" max="13321" width="13.42578125" style="497" customWidth="1"/>
    <col min="13322" max="13565" width="11.42578125" style="497" customWidth="1"/>
    <col min="13566" max="13566" width="7.85546875" style="497"/>
    <col min="13567" max="13567" width="6.42578125" style="497" customWidth="1"/>
    <col min="13568" max="13568" width="17.5703125" style="497" customWidth="1"/>
    <col min="13569" max="13569" width="26.42578125" style="497" customWidth="1"/>
    <col min="13570" max="13570" width="11.140625" style="497" customWidth="1"/>
    <col min="13571" max="13571" width="12.85546875" style="497" customWidth="1"/>
    <col min="13572" max="13572" width="11.42578125" style="497" bestFit="1" customWidth="1"/>
    <col min="13573" max="13573" width="8.140625" style="497" customWidth="1"/>
    <col min="13574" max="13574" width="5.85546875" style="497" customWidth="1"/>
    <col min="13575" max="13575" width="6.5703125" style="497" customWidth="1"/>
    <col min="13576" max="13576" width="9.5703125" style="497" customWidth="1"/>
    <col min="13577" max="13577" width="13.42578125" style="497" customWidth="1"/>
    <col min="13578" max="13821" width="11.42578125" style="497" customWidth="1"/>
    <col min="13822" max="13822" width="7.85546875" style="497"/>
    <col min="13823" max="13823" width="6.42578125" style="497" customWidth="1"/>
    <col min="13824" max="13824" width="17.5703125" style="497" customWidth="1"/>
    <col min="13825" max="13825" width="26.42578125" style="497" customWidth="1"/>
    <col min="13826" max="13826" width="11.140625" style="497" customWidth="1"/>
    <col min="13827" max="13827" width="12.85546875" style="497" customWidth="1"/>
    <col min="13828" max="13828" width="11.42578125" style="497" bestFit="1" customWidth="1"/>
    <col min="13829" max="13829" width="8.140625" style="497" customWidth="1"/>
    <col min="13830" max="13830" width="5.85546875" style="497" customWidth="1"/>
    <col min="13831" max="13831" width="6.5703125" style="497" customWidth="1"/>
    <col min="13832" max="13832" width="9.5703125" style="497" customWidth="1"/>
    <col min="13833" max="13833" width="13.42578125" style="497" customWidth="1"/>
    <col min="13834" max="14077" width="11.42578125" style="497" customWidth="1"/>
    <col min="14078" max="14078" width="7.85546875" style="497"/>
    <col min="14079" max="14079" width="6.42578125" style="497" customWidth="1"/>
    <col min="14080" max="14080" width="17.5703125" style="497" customWidth="1"/>
    <col min="14081" max="14081" width="26.42578125" style="497" customWidth="1"/>
    <col min="14082" max="14082" width="11.140625" style="497" customWidth="1"/>
    <col min="14083" max="14083" width="12.85546875" style="497" customWidth="1"/>
    <col min="14084" max="14084" width="11.42578125" style="497" bestFit="1" customWidth="1"/>
    <col min="14085" max="14085" width="8.140625" style="497" customWidth="1"/>
    <col min="14086" max="14086" width="5.85546875" style="497" customWidth="1"/>
    <col min="14087" max="14087" width="6.5703125" style="497" customWidth="1"/>
    <col min="14088" max="14088" width="9.5703125" style="497" customWidth="1"/>
    <col min="14089" max="14089" width="13.42578125" style="497" customWidth="1"/>
    <col min="14090" max="14333" width="11.42578125" style="497" customWidth="1"/>
    <col min="14334" max="14334" width="7.85546875" style="497"/>
    <col min="14335" max="14335" width="6.42578125" style="497" customWidth="1"/>
    <col min="14336" max="14336" width="17.5703125" style="497" customWidth="1"/>
    <col min="14337" max="14337" width="26.42578125" style="497" customWidth="1"/>
    <col min="14338" max="14338" width="11.140625" style="497" customWidth="1"/>
    <col min="14339" max="14339" width="12.85546875" style="497" customWidth="1"/>
    <col min="14340" max="14340" width="11.42578125" style="497" bestFit="1" customWidth="1"/>
    <col min="14341" max="14341" width="8.140625" style="497" customWidth="1"/>
    <col min="14342" max="14342" width="5.85546875" style="497" customWidth="1"/>
    <col min="14343" max="14343" width="6.5703125" style="497" customWidth="1"/>
    <col min="14344" max="14344" width="9.5703125" style="497" customWidth="1"/>
    <col min="14345" max="14345" width="13.42578125" style="497" customWidth="1"/>
    <col min="14346" max="14589" width="11.42578125" style="497" customWidth="1"/>
    <col min="14590" max="14590" width="7.85546875" style="497"/>
    <col min="14591" max="14591" width="6.42578125" style="497" customWidth="1"/>
    <col min="14592" max="14592" width="17.5703125" style="497" customWidth="1"/>
    <col min="14593" max="14593" width="26.42578125" style="497" customWidth="1"/>
    <col min="14594" max="14594" width="11.140625" style="497" customWidth="1"/>
    <col min="14595" max="14595" width="12.85546875" style="497" customWidth="1"/>
    <col min="14596" max="14596" width="11.42578125" style="497" bestFit="1" customWidth="1"/>
    <col min="14597" max="14597" width="8.140625" style="497" customWidth="1"/>
    <col min="14598" max="14598" width="5.85546875" style="497" customWidth="1"/>
    <col min="14599" max="14599" width="6.5703125" style="497" customWidth="1"/>
    <col min="14600" max="14600" width="9.5703125" style="497" customWidth="1"/>
    <col min="14601" max="14601" width="13.42578125" style="497" customWidth="1"/>
    <col min="14602" max="14845" width="11.42578125" style="497" customWidth="1"/>
    <col min="14846" max="14846" width="7.85546875" style="497"/>
    <col min="14847" max="14847" width="6.42578125" style="497" customWidth="1"/>
    <col min="14848" max="14848" width="17.5703125" style="497" customWidth="1"/>
    <col min="14849" max="14849" width="26.42578125" style="497" customWidth="1"/>
    <col min="14850" max="14850" width="11.140625" style="497" customWidth="1"/>
    <col min="14851" max="14851" width="12.85546875" style="497" customWidth="1"/>
    <col min="14852" max="14852" width="11.42578125" style="497" bestFit="1" customWidth="1"/>
    <col min="14853" max="14853" width="8.140625" style="497" customWidth="1"/>
    <col min="14854" max="14854" width="5.85546875" style="497" customWidth="1"/>
    <col min="14855" max="14855" width="6.5703125" style="497" customWidth="1"/>
    <col min="14856" max="14856" width="9.5703125" style="497" customWidth="1"/>
    <col min="14857" max="14857" width="13.42578125" style="497" customWidth="1"/>
    <col min="14858" max="15101" width="11.42578125" style="497" customWidth="1"/>
    <col min="15102" max="15102" width="7.85546875" style="497"/>
    <col min="15103" max="15103" width="6.42578125" style="497" customWidth="1"/>
    <col min="15104" max="15104" width="17.5703125" style="497" customWidth="1"/>
    <col min="15105" max="15105" width="26.42578125" style="497" customWidth="1"/>
    <col min="15106" max="15106" width="11.140625" style="497" customWidth="1"/>
    <col min="15107" max="15107" width="12.85546875" style="497" customWidth="1"/>
    <col min="15108" max="15108" width="11.42578125" style="497" bestFit="1" customWidth="1"/>
    <col min="15109" max="15109" width="8.140625" style="497" customWidth="1"/>
    <col min="15110" max="15110" width="5.85546875" style="497" customWidth="1"/>
    <col min="15111" max="15111" width="6.5703125" style="497" customWidth="1"/>
    <col min="15112" max="15112" width="9.5703125" style="497" customWidth="1"/>
    <col min="15113" max="15113" width="13.42578125" style="497" customWidth="1"/>
    <col min="15114" max="15357" width="11.42578125" style="497" customWidth="1"/>
    <col min="15358" max="15358" width="7.85546875" style="497"/>
    <col min="15359" max="15359" width="6.42578125" style="497" customWidth="1"/>
    <col min="15360" max="15360" width="17.5703125" style="497" customWidth="1"/>
    <col min="15361" max="15361" width="26.42578125" style="497" customWidth="1"/>
    <col min="15362" max="15362" width="11.140625" style="497" customWidth="1"/>
    <col min="15363" max="15363" width="12.85546875" style="497" customWidth="1"/>
    <col min="15364" max="15364" width="11.42578125" style="497" bestFit="1" customWidth="1"/>
    <col min="15365" max="15365" width="8.140625" style="497" customWidth="1"/>
    <col min="15366" max="15366" width="5.85546875" style="497" customWidth="1"/>
    <col min="15367" max="15367" width="6.5703125" style="497" customWidth="1"/>
    <col min="15368" max="15368" width="9.5703125" style="497" customWidth="1"/>
    <col min="15369" max="15369" width="13.42578125" style="497" customWidth="1"/>
    <col min="15370" max="15613" width="11.42578125" style="497" customWidth="1"/>
    <col min="15614" max="15614" width="7.85546875" style="497"/>
    <col min="15615" max="15615" width="6.42578125" style="497" customWidth="1"/>
    <col min="15616" max="15616" width="17.5703125" style="497" customWidth="1"/>
    <col min="15617" max="15617" width="26.42578125" style="497" customWidth="1"/>
    <col min="15618" max="15618" width="11.140625" style="497" customWidth="1"/>
    <col min="15619" max="15619" width="12.85546875" style="497" customWidth="1"/>
    <col min="15620" max="15620" width="11.42578125" style="497" bestFit="1" customWidth="1"/>
    <col min="15621" max="15621" width="8.140625" style="497" customWidth="1"/>
    <col min="15622" max="15622" width="5.85546875" style="497" customWidth="1"/>
    <col min="15623" max="15623" width="6.5703125" style="497" customWidth="1"/>
    <col min="15624" max="15624" width="9.5703125" style="497" customWidth="1"/>
    <col min="15625" max="15625" width="13.42578125" style="497" customWidth="1"/>
    <col min="15626" max="15869" width="11.42578125" style="497" customWidth="1"/>
    <col min="15870" max="15870" width="7.85546875" style="497"/>
    <col min="15871" max="15871" width="6.42578125" style="497" customWidth="1"/>
    <col min="15872" max="15872" width="17.5703125" style="497" customWidth="1"/>
    <col min="15873" max="15873" width="26.42578125" style="497" customWidth="1"/>
    <col min="15874" max="15874" width="11.140625" style="497" customWidth="1"/>
    <col min="15875" max="15875" width="12.85546875" style="497" customWidth="1"/>
    <col min="15876" max="15876" width="11.42578125" style="497" bestFit="1" customWidth="1"/>
    <col min="15877" max="15877" width="8.140625" style="497" customWidth="1"/>
    <col min="15878" max="15878" width="5.85546875" style="497" customWidth="1"/>
    <col min="15879" max="15879" width="6.5703125" style="497" customWidth="1"/>
    <col min="15880" max="15880" width="9.5703125" style="497" customWidth="1"/>
    <col min="15881" max="15881" width="13.42578125" style="497" customWidth="1"/>
    <col min="15882" max="16125" width="11.42578125" style="497" customWidth="1"/>
    <col min="16126" max="16126" width="7.85546875" style="497"/>
    <col min="16127" max="16127" width="6.42578125" style="497" customWidth="1"/>
    <col min="16128" max="16128" width="17.5703125" style="497" customWidth="1"/>
    <col min="16129" max="16129" width="26.42578125" style="497" customWidth="1"/>
    <col min="16130" max="16130" width="11.140625" style="497" customWidth="1"/>
    <col min="16131" max="16131" width="12.85546875" style="497" customWidth="1"/>
    <col min="16132" max="16132" width="11.42578125" style="497" bestFit="1" customWidth="1"/>
    <col min="16133" max="16133" width="8.140625" style="497" customWidth="1"/>
    <col min="16134" max="16134" width="5.85546875" style="497" customWidth="1"/>
    <col min="16135" max="16135" width="6.5703125" style="497" customWidth="1"/>
    <col min="16136" max="16136" width="9.5703125" style="497" customWidth="1"/>
    <col min="16137" max="16137" width="13.42578125" style="497" customWidth="1"/>
    <col min="16138" max="16381" width="11.42578125" style="497" customWidth="1"/>
    <col min="16382" max="16384" width="7.85546875" style="497"/>
  </cols>
  <sheetData>
    <row r="1" spans="1:36" ht="15" thickBot="1">
      <c r="A1" s="496"/>
      <c r="B1" s="767" t="s">
        <v>79</v>
      </c>
      <c r="C1" s="768"/>
      <c r="D1" s="550" t="s">
        <v>172</v>
      </c>
      <c r="E1" s="769" t="s">
        <v>75</v>
      </c>
      <c r="F1" s="770"/>
      <c r="G1" s="769" t="s">
        <v>22</v>
      </c>
      <c r="H1" s="771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</row>
    <row r="2" spans="1:36" ht="21" thickBot="1">
      <c r="A2" s="496"/>
      <c r="B2" s="772" t="str">
        <f>'FDT - Admin - Achat'!G2</f>
        <v>Untel</v>
      </c>
      <c r="C2" s="773"/>
      <c r="D2" s="553">
        <f>'FDT - Admin - Achat'!J2</f>
        <v>7</v>
      </c>
      <c r="E2" s="774">
        <f>LOOKUP(G2,Period!A3:A55,Period!C3:C55)</f>
        <v>45675</v>
      </c>
      <c r="F2" s="775"/>
      <c r="G2" s="776">
        <v>4</v>
      </c>
      <c r="H2" s="777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6"/>
      <c r="AI2" s="496"/>
      <c r="AJ2" s="496"/>
    </row>
    <row r="3" spans="1:36" ht="21" thickBot="1">
      <c r="A3" s="496"/>
      <c r="B3" s="37"/>
      <c r="C3" s="498"/>
      <c r="D3" s="498"/>
      <c r="E3" s="58"/>
      <c r="F3" s="38"/>
      <c r="G3" s="59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</row>
    <row r="4" spans="1:36" ht="24.75" thickBot="1">
      <c r="A4" s="496"/>
      <c r="B4" s="789" t="s">
        <v>173</v>
      </c>
      <c r="C4" s="790"/>
      <c r="D4" s="551" t="s">
        <v>171</v>
      </c>
      <c r="E4" s="552" t="s">
        <v>170</v>
      </c>
      <c r="F4" s="793" t="s">
        <v>76</v>
      </c>
      <c r="G4" s="779"/>
      <c r="H4" s="779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  <c r="AF4" s="496"/>
      <c r="AG4" s="496"/>
      <c r="AH4" s="496"/>
      <c r="AI4" s="496"/>
      <c r="AJ4" s="496"/>
    </row>
    <row r="5" spans="1:36" ht="21" thickBot="1">
      <c r="A5" s="496"/>
      <c r="B5" s="791" t="e">
        <f>#REF!</f>
        <v>#REF!</v>
      </c>
      <c r="C5" s="792"/>
      <c r="D5" s="554"/>
      <c r="E5" s="555"/>
      <c r="F5" s="794"/>
      <c r="G5" s="780"/>
      <c r="H5" s="780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  <c r="AF5" s="496"/>
      <c r="AG5" s="496"/>
      <c r="AH5" s="496"/>
      <c r="AI5" s="496"/>
      <c r="AJ5" s="496"/>
    </row>
    <row r="6" spans="1:36">
      <c r="D6" s="496"/>
      <c r="E6" s="496"/>
      <c r="G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</row>
    <row r="7" spans="1:36">
      <c r="A7" s="781" t="s">
        <v>77</v>
      </c>
      <c r="B7" s="781"/>
      <c r="C7" s="781"/>
      <c r="D7" s="781"/>
      <c r="E7" s="781"/>
      <c r="F7" s="781"/>
      <c r="G7" s="781"/>
      <c r="H7" s="781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</row>
    <row r="8" spans="1:36">
      <c r="A8" s="781"/>
      <c r="B8" s="781"/>
      <c r="C8" s="781"/>
      <c r="D8" s="781"/>
      <c r="E8" s="781"/>
      <c r="F8" s="781"/>
      <c r="G8" s="781"/>
      <c r="H8" s="781"/>
      <c r="I8" s="496"/>
      <c r="J8" s="496"/>
      <c r="K8" s="496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</row>
    <row r="9" spans="1:36" ht="15">
      <c r="A9" s="496"/>
      <c r="B9" s="499"/>
      <c r="C9" s="499"/>
      <c r="D9" s="499"/>
      <c r="E9" s="499"/>
      <c r="F9" s="499"/>
      <c r="G9" s="496"/>
      <c r="H9" s="496"/>
      <c r="I9" s="496"/>
      <c r="J9" s="496"/>
      <c r="K9" s="496"/>
      <c r="L9" s="496"/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</row>
    <row r="10" spans="1:36">
      <c r="A10" s="496"/>
      <c r="B10" s="496"/>
      <c r="C10" s="496"/>
      <c r="D10" s="496"/>
      <c r="E10" s="496"/>
      <c r="F10" s="496"/>
      <c r="G10" s="496"/>
      <c r="H10" s="496"/>
      <c r="I10" s="496"/>
      <c r="J10" s="496"/>
      <c r="K10" s="496"/>
      <c r="L10" s="496"/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6"/>
      <c r="Z10" s="496"/>
      <c r="AA10" s="496"/>
      <c r="AB10" s="496"/>
      <c r="AC10" s="496"/>
      <c r="AD10" s="496"/>
      <c r="AE10" s="496"/>
      <c r="AF10" s="496"/>
      <c r="AG10" s="496"/>
      <c r="AH10" s="496"/>
      <c r="AI10" s="496"/>
      <c r="AJ10" s="496"/>
    </row>
    <row r="11" spans="1:36" ht="54.75" thickBot="1">
      <c r="B11" s="500" t="s">
        <v>73</v>
      </c>
      <c r="C11" s="501" t="s">
        <v>2</v>
      </c>
      <c r="D11" s="502" t="s">
        <v>69</v>
      </c>
      <c r="E11" s="503" t="s">
        <v>81</v>
      </c>
      <c r="F11" s="504" t="s">
        <v>68</v>
      </c>
      <c r="G11" s="496"/>
      <c r="H11" s="505" t="s">
        <v>74</v>
      </c>
      <c r="I11" s="496"/>
      <c r="J11" s="496"/>
      <c r="K11" s="496"/>
      <c r="L11" s="496"/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6"/>
      <c r="AH11" s="496"/>
      <c r="AI11" s="496"/>
      <c r="AJ11" s="496"/>
    </row>
    <row r="12" spans="1:36" ht="21" customHeight="1">
      <c r="A12" s="496"/>
      <c r="B12" s="506" t="s">
        <v>71</v>
      </c>
      <c r="C12" s="507">
        <f t="shared" ref="C12:C17" si="0">C13-1</f>
        <v>45669</v>
      </c>
      <c r="D12" s="508"/>
      <c r="E12" s="509"/>
      <c r="F12" s="510"/>
      <c r="G12" s="782"/>
      <c r="H12" s="783"/>
      <c r="J12" s="496"/>
      <c r="K12" s="496"/>
      <c r="L12" s="496"/>
      <c r="M12" s="496"/>
      <c r="N12" s="496"/>
      <c r="O12" s="496"/>
      <c r="P12" s="496"/>
      <c r="Q12" s="496"/>
      <c r="R12" s="496"/>
      <c r="S12" s="496"/>
      <c r="T12" s="496"/>
      <c r="U12" s="496"/>
      <c r="V12" s="496"/>
      <c r="W12" s="496"/>
      <c r="X12" s="496"/>
      <c r="Y12" s="496"/>
      <c r="Z12" s="496"/>
      <c r="AA12" s="496"/>
      <c r="AB12" s="496"/>
      <c r="AC12" s="496"/>
      <c r="AD12" s="496"/>
      <c r="AE12" s="496"/>
      <c r="AF12" s="496"/>
      <c r="AG12" s="496"/>
      <c r="AH12" s="496"/>
      <c r="AI12" s="496"/>
      <c r="AJ12" s="496"/>
    </row>
    <row r="13" spans="1:36" ht="21" customHeight="1">
      <c r="A13" s="496"/>
      <c r="B13" s="506" t="s">
        <v>59</v>
      </c>
      <c r="C13" s="507">
        <f t="shared" si="0"/>
        <v>45670</v>
      </c>
      <c r="D13" s="511"/>
      <c r="E13" s="512"/>
      <c r="F13" s="513"/>
      <c r="G13" s="782"/>
      <c r="H13" s="783"/>
      <c r="I13" s="496"/>
      <c r="J13" s="496"/>
      <c r="K13" s="496"/>
      <c r="L13" s="496"/>
      <c r="M13" s="496"/>
      <c r="N13" s="496"/>
      <c r="O13" s="496"/>
      <c r="P13" s="496"/>
      <c r="Q13" s="496"/>
      <c r="R13" s="496"/>
      <c r="S13" s="496"/>
      <c r="T13" s="496"/>
      <c r="U13" s="496"/>
      <c r="V13" s="496"/>
      <c r="W13" s="496"/>
      <c r="X13" s="496"/>
      <c r="Y13" s="496"/>
      <c r="Z13" s="496"/>
      <c r="AA13" s="496"/>
      <c r="AB13" s="496"/>
      <c r="AC13" s="496"/>
      <c r="AD13" s="496"/>
      <c r="AE13" s="496"/>
      <c r="AF13" s="496"/>
      <c r="AG13" s="496"/>
      <c r="AH13" s="496"/>
      <c r="AI13" s="496"/>
      <c r="AJ13" s="496"/>
    </row>
    <row r="14" spans="1:36" ht="21" customHeight="1">
      <c r="A14" s="496"/>
      <c r="B14" s="506" t="s">
        <v>60</v>
      </c>
      <c r="C14" s="507">
        <f t="shared" si="0"/>
        <v>45671</v>
      </c>
      <c r="D14" s="511"/>
      <c r="E14" s="512"/>
      <c r="F14" s="513"/>
      <c r="G14" s="782"/>
      <c r="H14" s="783"/>
      <c r="I14" s="496"/>
      <c r="J14" s="496"/>
      <c r="K14" s="496"/>
      <c r="L14" s="496"/>
      <c r="M14" s="496"/>
      <c r="N14" s="496"/>
      <c r="O14" s="496"/>
      <c r="P14" s="496"/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496"/>
      <c r="AB14" s="496"/>
      <c r="AC14" s="496"/>
      <c r="AD14" s="496"/>
      <c r="AE14" s="496"/>
      <c r="AF14" s="496"/>
      <c r="AG14" s="496"/>
      <c r="AH14" s="496"/>
      <c r="AI14" s="496"/>
      <c r="AJ14" s="496"/>
    </row>
    <row r="15" spans="1:36" ht="21" customHeight="1">
      <c r="A15" s="496"/>
      <c r="B15" s="506" t="s">
        <v>72</v>
      </c>
      <c r="C15" s="507">
        <f t="shared" si="0"/>
        <v>45672</v>
      </c>
      <c r="D15" s="511"/>
      <c r="E15" s="512"/>
      <c r="F15" s="513"/>
      <c r="G15" s="782"/>
      <c r="H15" s="783"/>
      <c r="I15" s="496"/>
      <c r="J15" s="496"/>
      <c r="K15" s="496"/>
      <c r="L15" s="496"/>
      <c r="M15" s="496"/>
      <c r="N15" s="496"/>
      <c r="O15" s="496"/>
      <c r="P15" s="496"/>
      <c r="Q15" s="496"/>
      <c r="R15" s="496"/>
      <c r="S15" s="496"/>
      <c r="T15" s="496"/>
      <c r="U15" s="496"/>
      <c r="V15" s="496"/>
      <c r="W15" s="496"/>
      <c r="X15" s="496"/>
      <c r="Y15" s="496"/>
      <c r="Z15" s="496"/>
      <c r="AA15" s="496"/>
      <c r="AB15" s="496"/>
      <c r="AC15" s="496"/>
      <c r="AD15" s="496"/>
      <c r="AE15" s="496"/>
      <c r="AF15" s="496"/>
      <c r="AG15" s="496"/>
      <c r="AH15" s="496"/>
      <c r="AI15" s="496"/>
      <c r="AJ15" s="496"/>
    </row>
    <row r="16" spans="1:36" ht="21" customHeight="1">
      <c r="A16" s="496"/>
      <c r="B16" s="506" t="s">
        <v>62</v>
      </c>
      <c r="C16" s="507">
        <f t="shared" si="0"/>
        <v>45673</v>
      </c>
      <c r="D16" s="511"/>
      <c r="E16" s="512" t="s">
        <v>41</v>
      </c>
      <c r="F16" s="513"/>
      <c r="G16" s="782"/>
      <c r="H16" s="783"/>
      <c r="I16" s="496"/>
      <c r="J16" s="496"/>
      <c r="K16" s="496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D16" s="496"/>
      <c r="AE16" s="496"/>
      <c r="AF16" s="496"/>
      <c r="AG16" s="496"/>
      <c r="AH16" s="496"/>
      <c r="AI16" s="496"/>
      <c r="AJ16" s="496"/>
    </row>
    <row r="17" spans="1:36" ht="21" customHeight="1">
      <c r="A17" s="496"/>
      <c r="B17" s="506" t="s">
        <v>63</v>
      </c>
      <c r="C17" s="507">
        <f t="shared" si="0"/>
        <v>45674</v>
      </c>
      <c r="D17" s="511"/>
      <c r="E17" s="512"/>
      <c r="F17" s="513"/>
      <c r="G17" s="782"/>
      <c r="H17" s="783"/>
      <c r="I17" s="496"/>
      <c r="J17" s="496"/>
      <c r="K17" s="496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</row>
    <row r="18" spans="1:36" ht="21" customHeight="1" thickBot="1">
      <c r="A18" s="496"/>
      <c r="B18" s="514" t="s">
        <v>64</v>
      </c>
      <c r="C18" s="515">
        <f>E2</f>
        <v>45675</v>
      </c>
      <c r="D18" s="516"/>
      <c r="E18" s="517"/>
      <c r="F18" s="518"/>
      <c r="G18" s="784"/>
      <c r="H18" s="785"/>
      <c r="I18" s="496"/>
      <c r="J18" s="496"/>
      <c r="K18" s="496"/>
      <c r="L18" s="496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</row>
    <row r="19" spans="1:36" ht="18.75" thickBot="1">
      <c r="A19" s="496"/>
      <c r="B19" s="519"/>
      <c r="C19" s="520" t="s">
        <v>0</v>
      </c>
      <c r="D19" s="521">
        <f>COUNTIF(D12:D18,"X")</f>
        <v>0</v>
      </c>
      <c r="E19" s="522">
        <f t="shared" ref="E19:F19" si="1">COUNTIF(E12:E18,"X")</f>
        <v>1</v>
      </c>
      <c r="F19" s="523">
        <f t="shared" si="1"/>
        <v>0</v>
      </c>
      <c r="G19" s="524"/>
      <c r="H19" s="525"/>
      <c r="I19" s="496"/>
      <c r="J19" s="496"/>
      <c r="K19" s="496"/>
      <c r="L19" s="496"/>
      <c r="M19" s="496"/>
      <c r="N19" s="496"/>
      <c r="O19" s="496"/>
      <c r="P19" s="496"/>
      <c r="Q19" s="496"/>
      <c r="R19" s="496"/>
      <c r="S19" s="496"/>
      <c r="T19" s="496"/>
      <c r="U19" s="496"/>
      <c r="V19" s="496"/>
      <c r="W19" s="496"/>
      <c r="X19" s="496"/>
      <c r="Y19" s="496"/>
      <c r="Z19" s="496"/>
      <c r="AA19" s="496"/>
      <c r="AB19" s="496"/>
      <c r="AC19" s="496"/>
      <c r="AD19" s="496"/>
      <c r="AE19" s="496"/>
      <c r="AF19" s="496"/>
      <c r="AG19" s="496"/>
      <c r="AH19" s="496"/>
      <c r="AI19" s="496"/>
      <c r="AJ19" s="496"/>
    </row>
    <row r="20" spans="1:36" ht="18">
      <c r="A20" s="496"/>
      <c r="B20" s="526"/>
      <c r="C20" s="527" t="s">
        <v>70</v>
      </c>
      <c r="D20" s="528">
        <v>14</v>
      </c>
      <c r="E20" s="528">
        <v>23</v>
      </c>
      <c r="F20" s="528">
        <v>23</v>
      </c>
      <c r="G20" s="526"/>
      <c r="H20" s="526"/>
      <c r="I20" s="496"/>
      <c r="J20" s="496"/>
      <c r="K20" s="496"/>
      <c r="L20" s="496"/>
      <c r="M20" s="496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</row>
    <row r="21" spans="1:36" ht="15" thickBot="1">
      <c r="A21" s="496"/>
      <c r="B21" s="526"/>
      <c r="C21" s="526"/>
      <c r="D21" s="529"/>
      <c r="E21" s="526"/>
      <c r="F21" s="526"/>
      <c r="G21" s="526"/>
      <c r="H21" s="526"/>
      <c r="I21" s="496"/>
      <c r="J21" s="496"/>
      <c r="K21" s="496"/>
      <c r="L21" s="496"/>
      <c r="M21" s="496"/>
      <c r="N21" s="496"/>
      <c r="O21" s="496"/>
      <c r="P21" s="496"/>
      <c r="Q21" s="496"/>
      <c r="R21" s="496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</row>
    <row r="22" spans="1:36" s="536" customFormat="1" ht="18.75" thickBot="1">
      <c r="A22" s="505"/>
      <c r="B22" s="530"/>
      <c r="C22" s="531" t="s">
        <v>45</v>
      </c>
      <c r="D22" s="532">
        <f>D19*D20</f>
        <v>0</v>
      </c>
      <c r="E22" s="532">
        <f t="shared" ref="E22:F22" si="2">E19*E20</f>
        <v>23</v>
      </c>
      <c r="F22" s="533">
        <f t="shared" si="2"/>
        <v>0</v>
      </c>
      <c r="G22" s="534"/>
      <c r="H22" s="535"/>
      <c r="I22" s="505"/>
      <c r="J22" s="505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505"/>
      <c r="AC22" s="505"/>
      <c r="AD22" s="505"/>
      <c r="AE22" s="505"/>
      <c r="AF22" s="505"/>
      <c r="AG22" s="505"/>
      <c r="AH22" s="505"/>
      <c r="AI22" s="505"/>
      <c r="AJ22" s="505"/>
    </row>
    <row r="23" spans="1:36" ht="18">
      <c r="A23" s="496"/>
      <c r="B23" s="537"/>
      <c r="C23" s="538"/>
      <c r="D23" s="537"/>
      <c r="E23" s="537"/>
      <c r="F23" s="537"/>
      <c r="G23" s="496"/>
      <c r="H23" s="496"/>
      <c r="I23" s="496"/>
      <c r="J23" s="496"/>
      <c r="K23" s="496"/>
      <c r="L23" s="496"/>
      <c r="M23" s="496"/>
      <c r="N23" s="496"/>
      <c r="O23" s="496"/>
      <c r="P23" s="496"/>
      <c r="Q23" s="496"/>
      <c r="R23" s="496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</row>
    <row r="24" spans="1:36" ht="18">
      <c r="A24" s="496"/>
      <c r="B24" s="496"/>
      <c r="C24" s="539" t="s">
        <v>46</v>
      </c>
      <c r="D24" s="540"/>
      <c r="E24" s="541">
        <f>SUM(D22:F22)</f>
        <v>23</v>
      </c>
      <c r="F24" s="537"/>
      <c r="G24" s="496"/>
      <c r="H24" s="496"/>
      <c r="I24" s="496"/>
      <c r="J24" s="496"/>
      <c r="K24" s="496"/>
      <c r="L24" s="496"/>
      <c r="M24" s="496"/>
      <c r="N24" s="496"/>
      <c r="O24" s="496"/>
      <c r="P24" s="496"/>
      <c r="Q24" s="496"/>
      <c r="R24" s="496"/>
      <c r="S24" s="496"/>
      <c r="T24" s="496"/>
      <c r="U24" s="496"/>
      <c r="V24" s="496"/>
      <c r="W24" s="496"/>
      <c r="X24" s="496"/>
      <c r="Y24" s="496"/>
      <c r="Z24" s="496"/>
      <c r="AA24" s="496"/>
      <c r="AB24" s="496"/>
      <c r="AC24" s="496"/>
      <c r="AD24" s="496"/>
      <c r="AE24" s="496"/>
      <c r="AF24" s="496"/>
      <c r="AG24" s="496"/>
      <c r="AH24" s="496"/>
      <c r="AI24" s="496"/>
      <c r="AJ24" s="496"/>
    </row>
    <row r="25" spans="1:36">
      <c r="A25" s="496"/>
      <c r="B25" s="496"/>
      <c r="C25" s="496"/>
      <c r="D25" s="496"/>
      <c r="E25" s="496"/>
      <c r="F25" s="496"/>
      <c r="G25" s="496"/>
      <c r="H25" s="496"/>
      <c r="I25" s="496"/>
      <c r="J25" s="496"/>
      <c r="K25" s="496"/>
      <c r="L25" s="496"/>
      <c r="M25" s="496"/>
      <c r="N25" s="496"/>
      <c r="O25" s="496"/>
      <c r="P25" s="496"/>
      <c r="Q25" s="496"/>
      <c r="R25" s="496"/>
      <c r="S25" s="496"/>
      <c r="T25" s="496"/>
      <c r="U25" s="496"/>
      <c r="V25" s="496"/>
      <c r="W25" s="496"/>
      <c r="X25" s="496"/>
      <c r="Y25" s="496"/>
      <c r="Z25" s="496"/>
      <c r="AA25" s="496"/>
      <c r="AB25" s="496"/>
      <c r="AC25" s="496"/>
      <c r="AD25" s="496"/>
      <c r="AE25" s="496"/>
      <c r="AF25" s="496"/>
      <c r="AG25" s="496"/>
      <c r="AH25" s="496"/>
      <c r="AI25" s="496"/>
      <c r="AJ25" s="496"/>
    </row>
    <row r="26" spans="1:36" ht="24" thickBot="1">
      <c r="B26" s="786"/>
      <c r="C26" s="786"/>
      <c r="D26" s="496"/>
      <c r="E26" s="787" t="str">
        <f>B2</f>
        <v>Untel</v>
      </c>
      <c r="F26" s="788"/>
      <c r="G26" s="788"/>
      <c r="H26" s="496"/>
      <c r="I26" s="496"/>
      <c r="J26" s="496"/>
      <c r="K26" s="496"/>
      <c r="L26" s="496"/>
      <c r="M26" s="496"/>
      <c r="N26" s="496"/>
      <c r="O26" s="496"/>
      <c r="P26" s="496"/>
      <c r="Q26" s="496"/>
      <c r="R26" s="496"/>
      <c r="S26" s="496"/>
      <c r="T26" s="496"/>
      <c r="U26" s="496"/>
      <c r="V26" s="496"/>
      <c r="W26" s="496"/>
      <c r="X26" s="496"/>
      <c r="Y26" s="496"/>
      <c r="Z26" s="496"/>
      <c r="AA26" s="496"/>
      <c r="AB26" s="496"/>
      <c r="AC26" s="496"/>
      <c r="AD26" s="496"/>
      <c r="AE26" s="496"/>
      <c r="AF26" s="496"/>
      <c r="AG26" s="496"/>
      <c r="AH26" s="496"/>
      <c r="AI26" s="496"/>
      <c r="AJ26" s="496"/>
    </row>
    <row r="27" spans="1:36">
      <c r="A27" s="496"/>
      <c r="B27" s="778" t="s">
        <v>174</v>
      </c>
      <c r="C27" s="778"/>
      <c r="D27" s="496"/>
      <c r="E27" s="496"/>
      <c r="F27" s="542" t="s">
        <v>80</v>
      </c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6"/>
      <c r="Y27" s="496"/>
      <c r="Z27" s="496"/>
      <c r="AA27" s="496"/>
      <c r="AB27" s="496"/>
      <c r="AC27" s="496"/>
      <c r="AD27" s="496"/>
      <c r="AE27" s="496"/>
      <c r="AF27" s="496"/>
      <c r="AG27" s="496"/>
      <c r="AH27" s="496"/>
      <c r="AI27" s="496"/>
      <c r="AJ27" s="496"/>
    </row>
    <row r="28" spans="1:36">
      <c r="A28" s="496"/>
      <c r="B28" s="496"/>
      <c r="C28" s="496"/>
      <c r="D28" s="496"/>
      <c r="E28" s="496"/>
      <c r="F28" s="496"/>
      <c r="G28" s="496"/>
      <c r="H28" s="496"/>
      <c r="I28" s="496"/>
      <c r="J28" s="496"/>
      <c r="K28" s="496"/>
      <c r="L28" s="496"/>
      <c r="M28" s="496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</row>
    <row r="29" spans="1:36">
      <c r="A29" s="496"/>
      <c r="B29" s="543" t="s">
        <v>69</v>
      </c>
      <c r="C29" s="544">
        <v>14</v>
      </c>
      <c r="D29" s="543" t="s">
        <v>81</v>
      </c>
      <c r="E29" s="544">
        <v>23</v>
      </c>
      <c r="F29" s="543" t="s">
        <v>68</v>
      </c>
      <c r="G29" s="545">
        <v>23</v>
      </c>
      <c r="H29" s="546"/>
      <c r="I29" s="496"/>
      <c r="J29" s="496"/>
      <c r="K29" s="496"/>
      <c r="L29" s="496"/>
      <c r="M29" s="496"/>
      <c r="N29" s="496"/>
      <c r="O29" s="496"/>
      <c r="P29" s="496"/>
      <c r="Q29" s="496"/>
      <c r="R29" s="496"/>
      <c r="S29" s="496"/>
      <c r="T29" s="496"/>
      <c r="U29" s="496"/>
      <c r="V29" s="496"/>
      <c r="W29" s="496"/>
      <c r="X29" s="496"/>
      <c r="Y29" s="496"/>
      <c r="Z29" s="496"/>
      <c r="AA29" s="496"/>
      <c r="AB29" s="496"/>
      <c r="AC29" s="496"/>
      <c r="AD29" s="496"/>
      <c r="AE29" s="496"/>
      <c r="AF29" s="496"/>
      <c r="AG29" s="496"/>
      <c r="AH29" s="496"/>
      <c r="AI29" s="496"/>
      <c r="AJ29" s="496"/>
    </row>
    <row r="30" spans="1:36">
      <c r="A30" s="496"/>
      <c r="B30" s="496"/>
      <c r="C30" s="496"/>
      <c r="D30" s="496"/>
      <c r="E30" s="496"/>
      <c r="F30" s="496"/>
      <c r="G30" s="496"/>
      <c r="H30" s="496"/>
      <c r="I30" s="496"/>
      <c r="J30" s="496"/>
      <c r="K30" s="496"/>
      <c r="L30" s="496"/>
      <c r="M30" s="496"/>
      <c r="N30" s="496"/>
      <c r="O30" s="496"/>
      <c r="P30" s="496"/>
      <c r="Q30" s="496"/>
      <c r="R30" s="496"/>
      <c r="S30" s="496"/>
      <c r="T30" s="496"/>
      <c r="U30" s="496"/>
      <c r="V30" s="496"/>
      <c r="W30" s="496"/>
      <c r="X30" s="496"/>
      <c r="Y30" s="496"/>
      <c r="Z30" s="496"/>
      <c r="AA30" s="496"/>
      <c r="AB30" s="496"/>
      <c r="AC30" s="496"/>
      <c r="AD30" s="496"/>
      <c r="AE30" s="496"/>
      <c r="AF30" s="496"/>
      <c r="AG30" s="496"/>
      <c r="AH30" s="496"/>
      <c r="AI30" s="496"/>
      <c r="AJ30" s="496"/>
    </row>
    <row r="31" spans="1:36">
      <c r="A31" s="496"/>
      <c r="B31" s="60"/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496"/>
      <c r="Y31" s="496"/>
      <c r="Z31" s="496"/>
      <c r="AA31" s="496"/>
      <c r="AB31" s="496"/>
      <c r="AC31" s="496"/>
      <c r="AD31" s="496"/>
      <c r="AE31" s="496"/>
      <c r="AF31" s="496"/>
      <c r="AG31" s="496"/>
      <c r="AH31" s="496"/>
      <c r="AI31" s="496"/>
      <c r="AJ31" s="496"/>
    </row>
    <row r="32" spans="1:36">
      <c r="A32" s="496"/>
      <c r="B32" s="496"/>
      <c r="C32" s="496"/>
      <c r="D32" s="496"/>
      <c r="E32" s="496"/>
      <c r="F32" s="496"/>
      <c r="G32" s="496"/>
      <c r="H32" s="496"/>
      <c r="I32" s="496"/>
      <c r="J32" s="496"/>
      <c r="K32" s="496"/>
      <c r="L32" s="496"/>
      <c r="M32" s="496"/>
      <c r="N32" s="496"/>
      <c r="O32" s="496"/>
      <c r="P32" s="496"/>
      <c r="Q32" s="496"/>
      <c r="R32" s="496"/>
      <c r="S32" s="496"/>
      <c r="T32" s="496"/>
      <c r="U32" s="496"/>
      <c r="V32" s="496"/>
      <c r="W32" s="496"/>
      <c r="X32" s="496"/>
      <c r="Y32" s="496"/>
      <c r="Z32" s="496"/>
      <c r="AA32" s="496"/>
      <c r="AB32" s="496"/>
      <c r="AC32" s="496"/>
      <c r="AD32" s="496"/>
      <c r="AE32" s="496"/>
      <c r="AF32" s="496"/>
      <c r="AG32" s="496"/>
      <c r="AH32" s="496"/>
      <c r="AI32" s="496"/>
      <c r="AJ32" s="496"/>
    </row>
    <row r="33" spans="1:36">
      <c r="A33" s="496"/>
      <c r="B33" s="496"/>
      <c r="C33" s="496"/>
      <c r="D33" s="496"/>
      <c r="E33" s="496"/>
      <c r="F33" s="496"/>
      <c r="G33" s="496"/>
      <c r="H33" s="496"/>
      <c r="I33" s="496"/>
      <c r="J33" s="496"/>
      <c r="K33" s="496"/>
      <c r="L33" s="496"/>
      <c r="M33" s="496"/>
      <c r="N33" s="496"/>
      <c r="O33" s="496"/>
      <c r="P33" s="496"/>
      <c r="Q33" s="496"/>
      <c r="R33" s="496"/>
      <c r="S33" s="496"/>
      <c r="T33" s="496"/>
      <c r="U33" s="496"/>
      <c r="V33" s="496"/>
      <c r="W33" s="496"/>
      <c r="X33" s="496"/>
      <c r="Y33" s="496"/>
      <c r="Z33" s="496"/>
      <c r="AA33" s="496"/>
      <c r="AB33" s="496"/>
      <c r="AC33" s="496"/>
      <c r="AD33" s="496"/>
      <c r="AE33" s="496"/>
      <c r="AF33" s="496"/>
      <c r="AG33" s="496"/>
      <c r="AH33" s="496"/>
      <c r="AI33" s="496"/>
      <c r="AJ33" s="496"/>
    </row>
    <row r="34" spans="1:36">
      <c r="A34" s="496"/>
      <c r="I34" s="496"/>
      <c r="J34" s="496"/>
      <c r="K34" s="496"/>
      <c r="L34" s="496"/>
      <c r="M34" s="496"/>
      <c r="N34" s="496"/>
      <c r="O34" s="496"/>
      <c r="P34" s="496"/>
      <c r="Q34" s="496"/>
      <c r="R34" s="496"/>
      <c r="S34" s="496"/>
      <c r="T34" s="496"/>
      <c r="U34" s="496"/>
      <c r="V34" s="496"/>
      <c r="W34" s="496"/>
      <c r="X34" s="496"/>
      <c r="Y34" s="496"/>
      <c r="Z34" s="496"/>
      <c r="AA34" s="496"/>
      <c r="AB34" s="496"/>
      <c r="AC34" s="496"/>
      <c r="AD34" s="496"/>
      <c r="AE34" s="496"/>
      <c r="AF34" s="496"/>
      <c r="AG34" s="496"/>
      <c r="AH34" s="496"/>
      <c r="AI34" s="496"/>
      <c r="AJ34" s="496"/>
    </row>
    <row r="35" spans="1:36">
      <c r="A35" s="496"/>
      <c r="B35" s="496"/>
      <c r="C35" s="496"/>
      <c r="D35" s="496"/>
      <c r="E35" s="496"/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496"/>
      <c r="Z35" s="496"/>
      <c r="AA35" s="496"/>
      <c r="AB35" s="496"/>
      <c r="AC35" s="496"/>
      <c r="AD35" s="496"/>
      <c r="AE35" s="496"/>
      <c r="AF35" s="496"/>
      <c r="AG35" s="496"/>
      <c r="AH35" s="496"/>
      <c r="AI35" s="496"/>
      <c r="AJ35" s="496"/>
    </row>
    <row r="36" spans="1:36">
      <c r="A36" s="496"/>
      <c r="B36" s="496"/>
      <c r="C36" s="496"/>
      <c r="D36" s="496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  <c r="AB36" s="496"/>
      <c r="AC36" s="496"/>
      <c r="AD36" s="496"/>
      <c r="AE36" s="496"/>
      <c r="AF36" s="496"/>
      <c r="AG36" s="496"/>
      <c r="AH36" s="496"/>
      <c r="AI36" s="496"/>
      <c r="AJ36" s="496"/>
    </row>
    <row r="37" spans="1:36">
      <c r="A37" s="496"/>
      <c r="B37" s="496"/>
      <c r="C37" s="496"/>
      <c r="D37" s="496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496"/>
      <c r="Z37" s="496"/>
      <c r="AA37" s="496"/>
      <c r="AB37" s="496"/>
      <c r="AC37" s="496"/>
      <c r="AD37" s="496"/>
      <c r="AE37" s="496"/>
      <c r="AF37" s="496"/>
      <c r="AG37" s="496"/>
      <c r="AH37" s="496"/>
      <c r="AI37" s="496"/>
      <c r="AJ37" s="496"/>
    </row>
    <row r="38" spans="1:36">
      <c r="A38" s="496"/>
      <c r="B38" s="496"/>
      <c r="C38" s="496"/>
      <c r="D38" s="496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496"/>
      <c r="Z38" s="496"/>
      <c r="AA38" s="496"/>
      <c r="AB38" s="496"/>
      <c r="AC38" s="496"/>
      <c r="AD38" s="496"/>
      <c r="AE38" s="496"/>
      <c r="AF38" s="496"/>
      <c r="AG38" s="496"/>
      <c r="AH38" s="496"/>
      <c r="AI38" s="496"/>
      <c r="AJ38" s="496"/>
    </row>
    <row r="39" spans="1:36">
      <c r="A39" s="496"/>
      <c r="B39" s="496"/>
      <c r="C39" s="496"/>
      <c r="D39" s="496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496"/>
      <c r="Z39" s="496"/>
      <c r="AA39" s="496"/>
      <c r="AB39" s="496"/>
      <c r="AC39" s="496"/>
      <c r="AD39" s="496"/>
      <c r="AE39" s="496"/>
      <c r="AF39" s="496"/>
      <c r="AG39" s="496"/>
      <c r="AH39" s="496"/>
      <c r="AI39" s="496"/>
      <c r="AJ39" s="496"/>
    </row>
    <row r="40" spans="1:36">
      <c r="A40" s="496"/>
      <c r="B40" s="496"/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6"/>
      <c r="U40" s="496"/>
      <c r="V40" s="496"/>
      <c r="W40" s="496"/>
      <c r="X40" s="496"/>
      <c r="Y40" s="496"/>
      <c r="Z40" s="496"/>
      <c r="AA40" s="496"/>
      <c r="AB40" s="496"/>
      <c r="AC40" s="496"/>
      <c r="AD40" s="496"/>
      <c r="AE40" s="496"/>
      <c r="AF40" s="496"/>
      <c r="AG40" s="496"/>
      <c r="AH40" s="496"/>
      <c r="AI40" s="496"/>
      <c r="AJ40" s="496"/>
    </row>
    <row r="41" spans="1:36">
      <c r="A41" s="496"/>
      <c r="B41" s="496"/>
      <c r="C41" s="496"/>
      <c r="D41" s="496"/>
      <c r="E41" s="496"/>
      <c r="F41" s="496"/>
      <c r="G41" s="496"/>
      <c r="H41" s="496"/>
      <c r="I41" s="496"/>
      <c r="J41" s="496"/>
      <c r="K41" s="496"/>
      <c r="L41" s="496"/>
      <c r="M41" s="496"/>
      <c r="N41" s="496"/>
      <c r="O41" s="496"/>
      <c r="P41" s="496"/>
      <c r="Q41" s="496"/>
      <c r="R41" s="496"/>
      <c r="S41" s="496"/>
      <c r="T41" s="496"/>
      <c r="U41" s="496"/>
      <c r="V41" s="496"/>
      <c r="W41" s="496"/>
      <c r="X41" s="496"/>
      <c r="Y41" s="496"/>
      <c r="Z41" s="496"/>
      <c r="AA41" s="496"/>
      <c r="AB41" s="496"/>
      <c r="AC41" s="496"/>
      <c r="AD41" s="496"/>
      <c r="AE41" s="496"/>
      <c r="AF41" s="496"/>
      <c r="AG41" s="496"/>
      <c r="AH41" s="496"/>
      <c r="AI41" s="496"/>
      <c r="AJ41" s="496"/>
    </row>
    <row r="42" spans="1:36">
      <c r="A42" s="496"/>
      <c r="B42" s="496"/>
      <c r="C42" s="496"/>
      <c r="D42" s="496"/>
      <c r="E42" s="496"/>
      <c r="F42" s="496"/>
      <c r="G42" s="496"/>
      <c r="H42" s="496"/>
      <c r="I42" s="496"/>
      <c r="J42" s="496"/>
      <c r="K42" s="496"/>
      <c r="L42" s="496"/>
      <c r="M42" s="496"/>
      <c r="N42" s="496"/>
      <c r="O42" s="496"/>
      <c r="P42" s="496"/>
      <c r="Q42" s="496"/>
      <c r="R42" s="496"/>
      <c r="S42" s="496"/>
      <c r="T42" s="496"/>
      <c r="U42" s="496"/>
      <c r="V42" s="496"/>
      <c r="W42" s="496"/>
      <c r="X42" s="496"/>
      <c r="Y42" s="496"/>
      <c r="Z42" s="496"/>
      <c r="AA42" s="496"/>
      <c r="AB42" s="496"/>
      <c r="AC42" s="496"/>
      <c r="AD42" s="496"/>
      <c r="AE42" s="496"/>
      <c r="AF42" s="496"/>
      <c r="AG42" s="496"/>
      <c r="AH42" s="496"/>
      <c r="AI42" s="496"/>
      <c r="AJ42" s="496"/>
    </row>
    <row r="43" spans="1:36">
      <c r="A43" s="496"/>
      <c r="B43" s="496"/>
      <c r="C43" s="496"/>
      <c r="D43" s="496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6"/>
      <c r="U43" s="496"/>
      <c r="V43" s="496"/>
      <c r="W43" s="496"/>
      <c r="X43" s="496"/>
      <c r="Y43" s="496"/>
      <c r="Z43" s="496"/>
      <c r="AA43" s="496"/>
      <c r="AB43" s="496"/>
      <c r="AC43" s="496"/>
      <c r="AD43" s="496"/>
      <c r="AE43" s="496"/>
      <c r="AF43" s="496"/>
      <c r="AG43" s="496"/>
      <c r="AH43" s="496"/>
      <c r="AI43" s="496"/>
      <c r="AJ43" s="496"/>
    </row>
    <row r="44" spans="1:36">
      <c r="A44" s="496"/>
      <c r="B44" s="496"/>
      <c r="C44" s="496"/>
      <c r="D44" s="496"/>
      <c r="E44" s="496"/>
      <c r="F44" s="496"/>
      <c r="G44" s="496"/>
      <c r="H44" s="496"/>
      <c r="I44" s="496"/>
      <c r="J44" s="496"/>
      <c r="K44" s="496"/>
      <c r="L44" s="496"/>
      <c r="M44" s="496"/>
      <c r="N44" s="496"/>
      <c r="O44" s="496"/>
      <c r="P44" s="496"/>
      <c r="Q44" s="496"/>
      <c r="R44" s="496"/>
      <c r="S44" s="496"/>
      <c r="T44" s="496"/>
      <c r="U44" s="496"/>
      <c r="V44" s="496"/>
      <c r="W44" s="496"/>
      <c r="X44" s="496"/>
      <c r="Y44" s="496"/>
      <c r="Z44" s="496"/>
      <c r="AA44" s="496"/>
      <c r="AB44" s="496"/>
      <c r="AC44" s="496"/>
      <c r="AD44" s="496"/>
      <c r="AE44" s="496"/>
      <c r="AF44" s="496"/>
      <c r="AG44" s="496"/>
      <c r="AH44" s="496"/>
      <c r="AI44" s="496"/>
      <c r="AJ44" s="496"/>
    </row>
    <row r="45" spans="1:36">
      <c r="A45" s="496"/>
      <c r="B45" s="496"/>
      <c r="C45" s="496"/>
      <c r="D45" s="496"/>
      <c r="E45" s="496"/>
      <c r="F45" s="496"/>
      <c r="G45" s="496"/>
      <c r="H45" s="496"/>
      <c r="I45" s="496"/>
      <c r="J45" s="496"/>
      <c r="K45" s="496"/>
      <c r="L45" s="496"/>
      <c r="M45" s="496"/>
      <c r="N45" s="496"/>
      <c r="O45" s="496"/>
      <c r="P45" s="496"/>
      <c r="Q45" s="496"/>
      <c r="R45" s="496"/>
      <c r="S45" s="496"/>
      <c r="T45" s="496"/>
      <c r="U45" s="496"/>
      <c r="V45" s="496"/>
      <c r="W45" s="496"/>
      <c r="X45" s="496"/>
      <c r="Y45" s="496"/>
      <c r="Z45" s="496"/>
      <c r="AA45" s="496"/>
      <c r="AB45" s="496"/>
      <c r="AC45" s="496"/>
      <c r="AD45" s="496"/>
      <c r="AE45" s="496"/>
      <c r="AF45" s="496"/>
      <c r="AG45" s="496"/>
      <c r="AH45" s="496"/>
      <c r="AI45" s="496"/>
      <c r="AJ45" s="496"/>
    </row>
    <row r="46" spans="1:36">
      <c r="A46" s="496"/>
      <c r="B46" s="496"/>
      <c r="C46" s="496"/>
      <c r="D46" s="496"/>
      <c r="E46" s="496"/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496"/>
      <c r="Z46" s="496"/>
      <c r="AA46" s="496"/>
      <c r="AB46" s="496"/>
      <c r="AC46" s="496"/>
      <c r="AD46" s="496"/>
      <c r="AE46" s="496"/>
      <c r="AF46" s="496"/>
      <c r="AG46" s="496"/>
      <c r="AH46" s="496"/>
      <c r="AI46" s="496"/>
      <c r="AJ46" s="496"/>
    </row>
    <row r="47" spans="1:36">
      <c r="A47" s="496"/>
      <c r="B47" s="496"/>
      <c r="C47" s="496"/>
      <c r="D47" s="496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496"/>
      <c r="Z47" s="496"/>
      <c r="AA47" s="496"/>
      <c r="AB47" s="496"/>
      <c r="AC47" s="496"/>
      <c r="AD47" s="496"/>
      <c r="AE47" s="496"/>
      <c r="AF47" s="496"/>
      <c r="AG47" s="496"/>
      <c r="AH47" s="496"/>
      <c r="AI47" s="496"/>
      <c r="AJ47" s="496"/>
    </row>
    <row r="48" spans="1:36">
      <c r="A48" s="496"/>
      <c r="B48" s="496"/>
      <c r="C48" s="496"/>
      <c r="D48" s="496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496"/>
      <c r="Z48" s="496"/>
      <c r="AA48" s="496"/>
      <c r="AB48" s="496"/>
      <c r="AC48" s="496"/>
      <c r="AD48" s="496"/>
      <c r="AE48" s="496"/>
      <c r="AF48" s="496"/>
      <c r="AG48" s="496"/>
      <c r="AH48" s="496"/>
      <c r="AI48" s="496"/>
      <c r="AJ48" s="496"/>
    </row>
    <row r="49" spans="1:36">
      <c r="A49" s="496"/>
      <c r="B49" s="496"/>
      <c r="C49" s="496"/>
      <c r="D49" s="496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496"/>
      <c r="Z49" s="496"/>
      <c r="AA49" s="496"/>
      <c r="AB49" s="496"/>
      <c r="AC49" s="496"/>
      <c r="AD49" s="496"/>
      <c r="AE49" s="496"/>
      <c r="AF49" s="496"/>
      <c r="AG49" s="496"/>
      <c r="AH49" s="496"/>
      <c r="AI49" s="496"/>
      <c r="AJ49" s="496"/>
    </row>
    <row r="50" spans="1:36">
      <c r="A50" s="496"/>
      <c r="B50" s="496"/>
      <c r="C50" s="496"/>
      <c r="D50" s="496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496"/>
      <c r="Z50" s="496"/>
      <c r="AA50" s="496"/>
      <c r="AB50" s="496"/>
      <c r="AC50" s="496"/>
      <c r="AD50" s="496"/>
      <c r="AE50" s="496"/>
      <c r="AF50" s="496"/>
      <c r="AG50" s="496"/>
      <c r="AH50" s="496"/>
      <c r="AI50" s="496"/>
      <c r="AJ50" s="496"/>
    </row>
    <row r="51" spans="1:36">
      <c r="A51" s="496"/>
      <c r="B51" s="496"/>
      <c r="C51" s="496"/>
      <c r="D51" s="496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496"/>
      <c r="Z51" s="496"/>
      <c r="AA51" s="496"/>
      <c r="AB51" s="496"/>
      <c r="AC51" s="496"/>
      <c r="AD51" s="496"/>
      <c r="AE51" s="496"/>
      <c r="AF51" s="496"/>
      <c r="AG51" s="496"/>
      <c r="AH51" s="496"/>
      <c r="AI51" s="496"/>
      <c r="AJ51" s="496"/>
    </row>
    <row r="52" spans="1:36">
      <c r="A52" s="496"/>
      <c r="B52" s="496"/>
      <c r="C52" s="496"/>
      <c r="D52" s="496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496"/>
      <c r="Z52" s="496"/>
      <c r="AA52" s="496"/>
      <c r="AB52" s="496"/>
      <c r="AC52" s="496"/>
      <c r="AD52" s="496"/>
      <c r="AE52" s="496"/>
      <c r="AF52" s="496"/>
      <c r="AG52" s="496"/>
      <c r="AH52" s="496"/>
      <c r="AI52" s="496"/>
      <c r="AJ52" s="496"/>
    </row>
    <row r="53" spans="1:36">
      <c r="A53" s="496"/>
      <c r="B53" s="496"/>
      <c r="C53" s="496"/>
      <c r="D53" s="496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496"/>
      <c r="Z53" s="496"/>
      <c r="AA53" s="496"/>
      <c r="AB53" s="496"/>
      <c r="AC53" s="496"/>
      <c r="AD53" s="496"/>
      <c r="AE53" s="496"/>
      <c r="AF53" s="496"/>
      <c r="AG53" s="496"/>
      <c r="AH53" s="496"/>
      <c r="AI53" s="496"/>
      <c r="AJ53" s="496"/>
    </row>
    <row r="54" spans="1:36">
      <c r="A54" s="496"/>
      <c r="B54" s="496"/>
      <c r="C54" s="496"/>
      <c r="D54" s="496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496"/>
      <c r="Z54" s="496"/>
      <c r="AA54" s="496"/>
      <c r="AB54" s="496"/>
      <c r="AC54" s="496"/>
      <c r="AD54" s="496"/>
      <c r="AE54" s="496"/>
      <c r="AF54" s="496"/>
      <c r="AG54" s="496"/>
      <c r="AH54" s="496"/>
      <c r="AI54" s="496"/>
      <c r="AJ54" s="496"/>
    </row>
    <row r="55" spans="1:36">
      <c r="A55" s="496"/>
      <c r="B55" s="496"/>
      <c r="C55" s="496"/>
      <c r="D55" s="496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496"/>
      <c r="Z55" s="496"/>
      <c r="AA55" s="496"/>
      <c r="AB55" s="496"/>
      <c r="AC55" s="496"/>
      <c r="AD55" s="496"/>
      <c r="AE55" s="496"/>
      <c r="AF55" s="496"/>
      <c r="AG55" s="496"/>
      <c r="AH55" s="496"/>
      <c r="AI55" s="496"/>
      <c r="AJ55" s="496"/>
    </row>
    <row r="56" spans="1:36">
      <c r="A56" s="496"/>
      <c r="B56" s="496"/>
      <c r="C56" s="496"/>
      <c r="D56" s="496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496"/>
      <c r="Z56" s="496"/>
      <c r="AA56" s="496"/>
      <c r="AB56" s="496"/>
      <c r="AC56" s="496"/>
      <c r="AD56" s="496"/>
      <c r="AE56" s="496"/>
      <c r="AF56" s="496"/>
      <c r="AG56" s="496"/>
      <c r="AH56" s="496"/>
      <c r="AI56" s="496"/>
      <c r="AJ56" s="496"/>
    </row>
    <row r="57" spans="1:36">
      <c r="A57" s="496"/>
      <c r="B57" s="496"/>
      <c r="C57" s="496"/>
      <c r="D57" s="496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496"/>
      <c r="Z57" s="496"/>
      <c r="AA57" s="496"/>
      <c r="AB57" s="496"/>
      <c r="AC57" s="496"/>
      <c r="AD57" s="496"/>
      <c r="AE57" s="496"/>
      <c r="AF57" s="496"/>
      <c r="AG57" s="496"/>
      <c r="AH57" s="496"/>
      <c r="AI57" s="496"/>
      <c r="AJ57" s="496"/>
    </row>
    <row r="58" spans="1:36">
      <c r="A58" s="496"/>
      <c r="B58" s="496"/>
      <c r="C58" s="496"/>
      <c r="D58" s="496"/>
      <c r="E58" s="496"/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96"/>
      <c r="W58" s="496"/>
      <c r="X58" s="496"/>
      <c r="Y58" s="496"/>
      <c r="Z58" s="496"/>
      <c r="AA58" s="496"/>
      <c r="AB58" s="496"/>
      <c r="AC58" s="496"/>
      <c r="AD58" s="496"/>
      <c r="AE58" s="496"/>
      <c r="AF58" s="496"/>
      <c r="AG58" s="496"/>
      <c r="AH58" s="496"/>
      <c r="AI58" s="496"/>
      <c r="AJ58" s="496"/>
    </row>
    <row r="59" spans="1:36">
      <c r="A59" s="496"/>
      <c r="B59" s="496"/>
      <c r="C59" s="496"/>
      <c r="D59" s="496"/>
      <c r="E59" s="496"/>
      <c r="F59" s="496"/>
      <c r="G59" s="496"/>
      <c r="H59" s="496"/>
      <c r="I59" s="496"/>
      <c r="J59" s="496"/>
      <c r="K59" s="496"/>
      <c r="L59" s="496"/>
      <c r="M59" s="496"/>
      <c r="N59" s="496"/>
      <c r="O59" s="496"/>
      <c r="P59" s="496"/>
      <c r="Q59" s="496"/>
      <c r="R59" s="496"/>
      <c r="S59" s="496"/>
      <c r="T59" s="496"/>
      <c r="U59" s="496"/>
      <c r="V59" s="496"/>
      <c r="W59" s="496"/>
      <c r="X59" s="496"/>
      <c r="Y59" s="496"/>
      <c r="Z59" s="496"/>
      <c r="AA59" s="496"/>
      <c r="AB59" s="496"/>
      <c r="AC59" s="496"/>
      <c r="AD59" s="496"/>
      <c r="AE59" s="496"/>
      <c r="AF59" s="496"/>
      <c r="AG59" s="496"/>
      <c r="AH59" s="496"/>
      <c r="AI59" s="496"/>
      <c r="AJ59" s="496"/>
    </row>
    <row r="60" spans="1:36">
      <c r="A60" s="496"/>
      <c r="B60" s="496"/>
      <c r="C60" s="496"/>
      <c r="D60" s="496"/>
      <c r="E60" s="496"/>
      <c r="F60" s="496"/>
      <c r="G60" s="496"/>
      <c r="H60" s="496"/>
      <c r="I60" s="496"/>
      <c r="J60" s="496"/>
      <c r="K60" s="496"/>
      <c r="L60" s="496"/>
      <c r="M60" s="496"/>
      <c r="N60" s="496"/>
      <c r="O60" s="496"/>
      <c r="P60" s="496"/>
      <c r="Q60" s="496"/>
      <c r="R60" s="496"/>
      <c r="S60" s="496"/>
      <c r="T60" s="496"/>
      <c r="U60" s="496"/>
      <c r="V60" s="496"/>
      <c r="W60" s="496"/>
      <c r="X60" s="496"/>
      <c r="Y60" s="496"/>
      <c r="Z60" s="496"/>
      <c r="AA60" s="496"/>
      <c r="AB60" s="496"/>
      <c r="AC60" s="496"/>
      <c r="AD60" s="496"/>
      <c r="AE60" s="496"/>
      <c r="AF60" s="496"/>
      <c r="AG60" s="496"/>
      <c r="AH60" s="496"/>
      <c r="AI60" s="496"/>
      <c r="AJ60" s="496"/>
    </row>
    <row r="61" spans="1:36">
      <c r="A61" s="496"/>
      <c r="B61" s="496"/>
      <c r="C61" s="496"/>
      <c r="D61" s="496"/>
      <c r="E61" s="496"/>
      <c r="F61" s="496"/>
      <c r="G61" s="496"/>
      <c r="H61" s="496"/>
      <c r="I61" s="496"/>
      <c r="J61" s="496"/>
      <c r="K61" s="496"/>
      <c r="L61" s="496"/>
      <c r="M61" s="496"/>
      <c r="N61" s="496"/>
      <c r="O61" s="496"/>
      <c r="P61" s="496"/>
      <c r="Q61" s="496"/>
      <c r="R61" s="496"/>
      <c r="S61" s="496"/>
      <c r="T61" s="496"/>
      <c r="U61" s="496"/>
      <c r="V61" s="496"/>
      <c r="W61" s="496"/>
      <c r="X61" s="496"/>
      <c r="Y61" s="496"/>
      <c r="Z61" s="496"/>
      <c r="AA61" s="496"/>
      <c r="AB61" s="496"/>
      <c r="AC61" s="496"/>
      <c r="AD61" s="496"/>
      <c r="AE61" s="496"/>
      <c r="AF61" s="496"/>
      <c r="AG61" s="496"/>
      <c r="AH61" s="496"/>
      <c r="AI61" s="496"/>
      <c r="AJ61" s="496"/>
    </row>
    <row r="62" spans="1:36">
      <c r="A62" s="496"/>
      <c r="B62" s="496"/>
      <c r="C62" s="496"/>
      <c r="D62" s="496"/>
      <c r="E62" s="496"/>
      <c r="F62" s="496"/>
      <c r="G62" s="496"/>
      <c r="H62" s="496"/>
      <c r="I62" s="496"/>
      <c r="J62" s="496"/>
      <c r="K62" s="496"/>
      <c r="L62" s="496"/>
      <c r="M62" s="496"/>
      <c r="N62" s="496"/>
      <c r="O62" s="496"/>
      <c r="P62" s="496"/>
      <c r="Q62" s="496"/>
      <c r="R62" s="496"/>
      <c r="S62" s="496"/>
      <c r="T62" s="496"/>
      <c r="U62" s="496"/>
      <c r="V62" s="496"/>
      <c r="W62" s="496"/>
      <c r="X62" s="496"/>
      <c r="Y62" s="496"/>
      <c r="Z62" s="496"/>
      <c r="AA62" s="496"/>
      <c r="AB62" s="496"/>
      <c r="AC62" s="496"/>
      <c r="AD62" s="496"/>
      <c r="AE62" s="496"/>
      <c r="AF62" s="496"/>
      <c r="AG62" s="496"/>
      <c r="AH62" s="496"/>
      <c r="AI62" s="496"/>
      <c r="AJ62" s="496"/>
    </row>
    <row r="63" spans="1:36">
      <c r="A63" s="496"/>
      <c r="B63" s="496"/>
      <c r="C63" s="496"/>
      <c r="D63" s="496"/>
      <c r="E63" s="496"/>
      <c r="F63" s="496"/>
      <c r="G63" s="496"/>
      <c r="H63" s="496"/>
      <c r="I63" s="496"/>
      <c r="J63" s="496"/>
      <c r="K63" s="496"/>
      <c r="L63" s="496"/>
      <c r="M63" s="496"/>
      <c r="N63" s="496"/>
      <c r="O63" s="496"/>
      <c r="P63" s="496"/>
      <c r="Q63" s="496"/>
      <c r="R63" s="496"/>
      <c r="S63" s="496"/>
      <c r="T63" s="496"/>
      <c r="U63" s="496"/>
      <c r="V63" s="496"/>
      <c r="W63" s="496"/>
      <c r="X63" s="496"/>
      <c r="Y63" s="496"/>
      <c r="Z63" s="496"/>
      <c r="AA63" s="496"/>
      <c r="AB63" s="496"/>
      <c r="AC63" s="496"/>
      <c r="AD63" s="496"/>
      <c r="AE63" s="496"/>
      <c r="AF63" s="496"/>
      <c r="AG63" s="496"/>
      <c r="AH63" s="496"/>
      <c r="AI63" s="496"/>
      <c r="AJ63" s="496"/>
    </row>
    <row r="64" spans="1:36">
      <c r="A64" s="496"/>
      <c r="B64" s="496"/>
      <c r="C64" s="496"/>
      <c r="D64" s="496"/>
      <c r="E64" s="496"/>
      <c r="F64" s="496"/>
      <c r="G64" s="496"/>
      <c r="H64" s="496"/>
      <c r="I64" s="496"/>
      <c r="J64" s="496"/>
      <c r="K64" s="496"/>
      <c r="L64" s="496"/>
      <c r="M64" s="496"/>
      <c r="N64" s="496"/>
      <c r="O64" s="496"/>
      <c r="P64" s="496"/>
      <c r="Q64" s="496"/>
      <c r="R64" s="496"/>
      <c r="S64" s="496"/>
      <c r="T64" s="496"/>
      <c r="U64" s="496"/>
      <c r="V64" s="496"/>
      <c r="W64" s="496"/>
      <c r="X64" s="496"/>
      <c r="Y64" s="496"/>
      <c r="Z64" s="496"/>
      <c r="AA64" s="496"/>
      <c r="AB64" s="496"/>
      <c r="AC64" s="496"/>
      <c r="AD64" s="496"/>
      <c r="AE64" s="496"/>
      <c r="AF64" s="496"/>
      <c r="AG64" s="496"/>
      <c r="AH64" s="496"/>
      <c r="AI64" s="496"/>
      <c r="AJ64" s="496"/>
    </row>
    <row r="65" spans="1:36">
      <c r="A65" s="496"/>
      <c r="B65" s="496"/>
      <c r="C65" s="496"/>
      <c r="D65" s="496"/>
      <c r="E65" s="496"/>
      <c r="F65" s="496"/>
      <c r="G65" s="496"/>
      <c r="H65" s="496"/>
      <c r="I65" s="496"/>
      <c r="J65" s="496"/>
      <c r="K65" s="496"/>
      <c r="L65" s="496"/>
      <c r="M65" s="496"/>
      <c r="N65" s="496"/>
      <c r="O65" s="496"/>
      <c r="P65" s="496"/>
      <c r="Q65" s="496"/>
      <c r="R65" s="496"/>
      <c r="S65" s="496"/>
      <c r="T65" s="496"/>
      <c r="U65" s="496"/>
      <c r="V65" s="496"/>
      <c r="W65" s="496"/>
      <c r="X65" s="496"/>
      <c r="Y65" s="496"/>
      <c r="Z65" s="496"/>
      <c r="AA65" s="496"/>
      <c r="AB65" s="496"/>
      <c r="AC65" s="496"/>
      <c r="AD65" s="496"/>
      <c r="AE65" s="496"/>
      <c r="AF65" s="496"/>
      <c r="AG65" s="496"/>
      <c r="AH65" s="496"/>
      <c r="AI65" s="496"/>
      <c r="AJ65" s="496"/>
    </row>
    <row r="66" spans="1:36">
      <c r="A66" s="496"/>
      <c r="B66" s="496"/>
      <c r="C66" s="496"/>
      <c r="D66" s="496"/>
      <c r="E66" s="496"/>
      <c r="F66" s="496"/>
      <c r="G66" s="496"/>
      <c r="H66" s="496"/>
      <c r="I66" s="496"/>
      <c r="J66" s="496"/>
      <c r="K66" s="496"/>
      <c r="L66" s="496"/>
      <c r="M66" s="496"/>
      <c r="N66" s="496"/>
      <c r="O66" s="496"/>
      <c r="P66" s="496"/>
      <c r="Q66" s="496"/>
      <c r="R66" s="496"/>
      <c r="S66" s="496"/>
      <c r="T66" s="496"/>
      <c r="U66" s="496"/>
      <c r="V66" s="496"/>
      <c r="W66" s="496"/>
      <c r="X66" s="496"/>
      <c r="Y66" s="496"/>
      <c r="Z66" s="496"/>
      <c r="AA66" s="496"/>
      <c r="AB66" s="496"/>
      <c r="AC66" s="496"/>
      <c r="AD66" s="496"/>
      <c r="AE66" s="496"/>
      <c r="AF66" s="496"/>
      <c r="AG66" s="496"/>
      <c r="AH66" s="496"/>
      <c r="AI66" s="496"/>
      <c r="AJ66" s="496"/>
    </row>
    <row r="67" spans="1:36">
      <c r="A67" s="496"/>
      <c r="B67" s="496"/>
      <c r="C67" s="496"/>
      <c r="D67" s="496"/>
      <c r="E67" s="496"/>
      <c r="F67" s="496"/>
      <c r="G67" s="496"/>
      <c r="H67" s="496"/>
      <c r="I67" s="496"/>
      <c r="J67" s="496"/>
      <c r="K67" s="496"/>
      <c r="L67" s="496"/>
      <c r="M67" s="496"/>
      <c r="N67" s="496"/>
      <c r="O67" s="496"/>
      <c r="P67" s="496"/>
      <c r="Q67" s="496"/>
      <c r="R67" s="496"/>
      <c r="S67" s="496"/>
      <c r="T67" s="496"/>
      <c r="U67" s="496"/>
      <c r="V67" s="496"/>
      <c r="W67" s="496"/>
      <c r="X67" s="496"/>
      <c r="Y67" s="496"/>
      <c r="Z67" s="496"/>
      <c r="AA67" s="496"/>
      <c r="AB67" s="496"/>
      <c r="AC67" s="496"/>
      <c r="AD67" s="496"/>
      <c r="AE67" s="496"/>
      <c r="AF67" s="496"/>
      <c r="AG67" s="496"/>
      <c r="AH67" s="496"/>
      <c r="AI67" s="496"/>
      <c r="AJ67" s="496"/>
    </row>
    <row r="68" spans="1:36">
      <c r="A68" s="496"/>
      <c r="B68" s="496"/>
      <c r="C68" s="496"/>
      <c r="D68" s="496"/>
      <c r="E68" s="496"/>
      <c r="F68" s="496"/>
      <c r="G68" s="496"/>
      <c r="H68" s="496"/>
      <c r="I68" s="496"/>
      <c r="J68" s="496"/>
      <c r="K68" s="496"/>
      <c r="L68" s="496"/>
      <c r="M68" s="496"/>
      <c r="N68" s="496"/>
      <c r="O68" s="496"/>
      <c r="P68" s="496"/>
      <c r="Q68" s="496"/>
      <c r="R68" s="496"/>
      <c r="S68" s="496"/>
      <c r="T68" s="496"/>
      <c r="U68" s="496"/>
      <c r="V68" s="496"/>
      <c r="W68" s="496"/>
      <c r="X68" s="496"/>
      <c r="Y68" s="496"/>
      <c r="Z68" s="496"/>
      <c r="AA68" s="496"/>
      <c r="AB68" s="496"/>
      <c r="AC68" s="496"/>
      <c r="AD68" s="496"/>
      <c r="AE68" s="496"/>
      <c r="AF68" s="496"/>
      <c r="AG68" s="496"/>
      <c r="AH68" s="496"/>
      <c r="AI68" s="496"/>
      <c r="AJ68" s="496"/>
    </row>
    <row r="69" spans="1:36">
      <c r="A69" s="496"/>
      <c r="B69" s="496"/>
      <c r="C69" s="496"/>
      <c r="D69" s="496"/>
      <c r="E69" s="496"/>
      <c r="F69" s="496"/>
      <c r="G69" s="496"/>
      <c r="H69" s="496"/>
      <c r="I69" s="496"/>
      <c r="J69" s="496"/>
      <c r="K69" s="496"/>
      <c r="L69" s="496"/>
      <c r="M69" s="496"/>
      <c r="N69" s="496"/>
      <c r="O69" s="496"/>
      <c r="P69" s="496"/>
      <c r="Q69" s="496"/>
      <c r="R69" s="496"/>
      <c r="S69" s="496"/>
      <c r="T69" s="496"/>
      <c r="U69" s="496"/>
      <c r="V69" s="496"/>
      <c r="W69" s="496"/>
      <c r="X69" s="496"/>
      <c r="Y69" s="496"/>
      <c r="Z69" s="496"/>
      <c r="AA69" s="496"/>
      <c r="AB69" s="496"/>
      <c r="AC69" s="496"/>
      <c r="AD69" s="496"/>
      <c r="AE69" s="496"/>
      <c r="AF69" s="496"/>
      <c r="AG69" s="496"/>
      <c r="AH69" s="496"/>
      <c r="AI69" s="496"/>
      <c r="AJ69" s="496"/>
    </row>
    <row r="70" spans="1:36">
      <c r="A70" s="496"/>
      <c r="B70" s="496"/>
      <c r="C70" s="496"/>
      <c r="D70" s="496"/>
      <c r="E70" s="496"/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96"/>
      <c r="V70" s="496"/>
      <c r="W70" s="496"/>
      <c r="X70" s="496"/>
      <c r="Y70" s="496"/>
      <c r="Z70" s="496"/>
      <c r="AA70" s="496"/>
      <c r="AB70" s="496"/>
      <c r="AC70" s="496"/>
      <c r="AD70" s="496"/>
      <c r="AE70" s="496"/>
      <c r="AF70" s="496"/>
      <c r="AG70" s="496"/>
      <c r="AH70" s="496"/>
      <c r="AI70" s="496"/>
      <c r="AJ70" s="496"/>
    </row>
    <row r="71" spans="1:36">
      <c r="A71" s="496"/>
      <c r="B71" s="496"/>
      <c r="C71" s="496"/>
      <c r="D71" s="496"/>
      <c r="E71" s="496"/>
      <c r="F71" s="496"/>
      <c r="G71" s="496"/>
      <c r="H71" s="496"/>
      <c r="I71" s="496"/>
      <c r="J71" s="496"/>
      <c r="K71" s="496"/>
      <c r="L71" s="496"/>
      <c r="M71" s="496"/>
      <c r="N71" s="496"/>
      <c r="O71" s="496"/>
      <c r="P71" s="496"/>
      <c r="Q71" s="496"/>
      <c r="R71" s="496"/>
      <c r="S71" s="496"/>
      <c r="T71" s="496"/>
      <c r="U71" s="496"/>
      <c r="V71" s="496"/>
      <c r="W71" s="496"/>
      <c r="X71" s="496"/>
      <c r="Y71" s="496"/>
      <c r="Z71" s="496"/>
      <c r="AA71" s="496"/>
      <c r="AB71" s="496"/>
      <c r="AC71" s="496"/>
      <c r="AD71" s="496"/>
      <c r="AE71" s="496"/>
      <c r="AF71" s="496"/>
      <c r="AG71" s="496"/>
      <c r="AH71" s="496"/>
      <c r="AI71" s="496"/>
      <c r="AJ71" s="496"/>
    </row>
    <row r="72" spans="1:36">
      <c r="A72" s="496"/>
      <c r="B72" s="496"/>
      <c r="C72" s="496"/>
      <c r="D72" s="496"/>
      <c r="E72" s="496"/>
      <c r="F72" s="496"/>
      <c r="G72" s="496"/>
      <c r="H72" s="496"/>
      <c r="I72" s="496"/>
      <c r="J72" s="496"/>
      <c r="K72" s="496"/>
      <c r="L72" s="496"/>
      <c r="M72" s="496"/>
      <c r="N72" s="496"/>
      <c r="O72" s="496"/>
      <c r="P72" s="496"/>
      <c r="Q72" s="496"/>
      <c r="R72" s="496"/>
      <c r="S72" s="496"/>
      <c r="T72" s="496"/>
      <c r="U72" s="496"/>
      <c r="V72" s="496"/>
      <c r="W72" s="496"/>
      <c r="X72" s="496"/>
      <c r="Y72" s="496"/>
      <c r="Z72" s="496"/>
      <c r="AA72" s="496"/>
      <c r="AB72" s="496"/>
      <c r="AC72" s="496"/>
      <c r="AD72" s="496"/>
      <c r="AE72" s="496"/>
      <c r="AF72" s="496"/>
      <c r="AG72" s="496"/>
      <c r="AH72" s="496"/>
      <c r="AI72" s="496"/>
      <c r="AJ72" s="496"/>
    </row>
    <row r="73" spans="1:36">
      <c r="A73" s="496"/>
      <c r="B73" s="496"/>
      <c r="C73" s="496"/>
      <c r="D73" s="496"/>
      <c r="E73" s="496"/>
      <c r="F73" s="496"/>
      <c r="G73" s="496"/>
      <c r="H73" s="496"/>
      <c r="I73" s="496"/>
      <c r="J73" s="496"/>
      <c r="K73" s="496"/>
      <c r="L73" s="496"/>
      <c r="M73" s="496"/>
      <c r="N73" s="496"/>
      <c r="O73" s="496"/>
      <c r="P73" s="496"/>
      <c r="Q73" s="496"/>
      <c r="R73" s="496"/>
      <c r="S73" s="496"/>
      <c r="T73" s="496"/>
      <c r="U73" s="496"/>
      <c r="V73" s="496"/>
      <c r="W73" s="496"/>
      <c r="X73" s="496"/>
      <c r="Y73" s="496"/>
      <c r="Z73" s="496"/>
      <c r="AA73" s="496"/>
      <c r="AB73" s="496"/>
      <c r="AC73" s="496"/>
      <c r="AD73" s="496"/>
      <c r="AE73" s="496"/>
      <c r="AF73" s="496"/>
      <c r="AG73" s="496"/>
      <c r="AH73" s="496"/>
      <c r="AI73" s="496"/>
      <c r="AJ73" s="496"/>
    </row>
    <row r="74" spans="1:36">
      <c r="A74" s="496"/>
      <c r="B74" s="496"/>
      <c r="C74" s="496"/>
      <c r="D74" s="496"/>
      <c r="E74" s="496"/>
      <c r="F74" s="496"/>
      <c r="G74" s="496"/>
      <c r="H74" s="496"/>
      <c r="I74" s="496"/>
      <c r="J74" s="496"/>
      <c r="K74" s="496"/>
      <c r="L74" s="496"/>
      <c r="M74" s="496"/>
      <c r="N74" s="496"/>
      <c r="O74" s="496"/>
      <c r="P74" s="496"/>
      <c r="Q74" s="496"/>
      <c r="R74" s="496"/>
      <c r="S74" s="496"/>
      <c r="T74" s="496"/>
      <c r="U74" s="496"/>
      <c r="V74" s="496"/>
      <c r="W74" s="496"/>
      <c r="X74" s="496"/>
      <c r="Y74" s="496"/>
      <c r="Z74" s="496"/>
      <c r="AA74" s="496"/>
      <c r="AB74" s="496"/>
      <c r="AC74" s="496"/>
      <c r="AD74" s="496"/>
      <c r="AE74" s="496"/>
      <c r="AF74" s="496"/>
      <c r="AG74" s="496"/>
      <c r="AH74" s="496"/>
      <c r="AI74" s="496"/>
      <c r="AJ74" s="496"/>
    </row>
    <row r="75" spans="1:36">
      <c r="A75" s="496"/>
      <c r="B75" s="496"/>
      <c r="C75" s="496"/>
      <c r="D75" s="496"/>
      <c r="E75" s="496"/>
      <c r="F75" s="496"/>
      <c r="G75" s="496"/>
      <c r="H75" s="496"/>
      <c r="I75" s="496"/>
      <c r="J75" s="496"/>
      <c r="K75" s="496"/>
      <c r="L75" s="496"/>
      <c r="M75" s="496"/>
      <c r="N75" s="496"/>
      <c r="O75" s="496"/>
      <c r="P75" s="496"/>
      <c r="Q75" s="496"/>
      <c r="R75" s="496"/>
      <c r="S75" s="496"/>
      <c r="T75" s="496"/>
      <c r="U75" s="496"/>
      <c r="V75" s="496"/>
      <c r="W75" s="496"/>
      <c r="X75" s="496"/>
      <c r="Y75" s="496"/>
      <c r="Z75" s="496"/>
      <c r="AA75" s="496"/>
      <c r="AB75" s="496"/>
      <c r="AC75" s="496"/>
      <c r="AD75" s="496"/>
      <c r="AE75" s="496"/>
      <c r="AF75" s="496"/>
      <c r="AG75" s="496"/>
      <c r="AH75" s="496"/>
      <c r="AI75" s="496"/>
      <c r="AJ75" s="496"/>
    </row>
    <row r="76" spans="1:36">
      <c r="A76" s="496"/>
      <c r="B76" s="496"/>
      <c r="C76" s="496"/>
      <c r="D76" s="496"/>
      <c r="E76" s="496"/>
      <c r="F76" s="496"/>
      <c r="G76" s="496"/>
      <c r="H76" s="496"/>
      <c r="I76" s="496"/>
      <c r="J76" s="496"/>
      <c r="K76" s="496"/>
      <c r="L76" s="496"/>
      <c r="M76" s="496"/>
      <c r="N76" s="496"/>
      <c r="O76" s="496"/>
      <c r="P76" s="496"/>
      <c r="Q76" s="496"/>
      <c r="R76" s="496"/>
      <c r="S76" s="496"/>
      <c r="T76" s="496"/>
      <c r="U76" s="496"/>
      <c r="V76" s="496"/>
      <c r="W76" s="496"/>
      <c r="X76" s="496"/>
      <c r="Y76" s="496"/>
      <c r="Z76" s="496"/>
      <c r="AA76" s="496"/>
      <c r="AB76" s="496"/>
      <c r="AC76" s="496"/>
      <c r="AD76" s="496"/>
      <c r="AE76" s="496"/>
      <c r="AF76" s="496"/>
      <c r="AG76" s="496"/>
      <c r="AH76" s="496"/>
      <c r="AI76" s="496"/>
      <c r="AJ76" s="496"/>
    </row>
    <row r="77" spans="1:36">
      <c r="A77" s="496"/>
      <c r="B77" s="496"/>
      <c r="C77" s="496"/>
      <c r="D77" s="496"/>
      <c r="E77" s="496"/>
      <c r="F77" s="496"/>
      <c r="G77" s="496"/>
      <c r="H77" s="496"/>
      <c r="I77" s="496"/>
      <c r="J77" s="496"/>
      <c r="K77" s="496"/>
      <c r="L77" s="496"/>
      <c r="M77" s="496"/>
      <c r="N77" s="496"/>
      <c r="O77" s="496"/>
      <c r="P77" s="496"/>
      <c r="Q77" s="496"/>
      <c r="R77" s="496"/>
      <c r="S77" s="496"/>
      <c r="T77" s="496"/>
      <c r="U77" s="496"/>
      <c r="V77" s="496"/>
      <c r="W77" s="496"/>
      <c r="X77" s="496"/>
      <c r="Y77" s="496"/>
      <c r="Z77" s="496"/>
      <c r="AA77" s="496"/>
      <c r="AB77" s="496"/>
      <c r="AC77" s="496"/>
      <c r="AD77" s="496"/>
      <c r="AE77" s="496"/>
      <c r="AF77" s="496"/>
      <c r="AG77" s="496"/>
      <c r="AH77" s="496"/>
      <c r="AI77" s="496"/>
      <c r="AJ77" s="496"/>
    </row>
    <row r="78" spans="1:36">
      <c r="A78" s="496"/>
      <c r="B78" s="496"/>
      <c r="C78" s="496"/>
      <c r="D78" s="496"/>
      <c r="E78" s="496"/>
      <c r="F78" s="496"/>
      <c r="G78" s="496"/>
      <c r="H78" s="496"/>
      <c r="I78" s="496"/>
      <c r="J78" s="496"/>
      <c r="K78" s="496"/>
      <c r="L78" s="496"/>
      <c r="M78" s="496"/>
      <c r="N78" s="496"/>
      <c r="O78" s="496"/>
      <c r="P78" s="496"/>
      <c r="Q78" s="496"/>
      <c r="R78" s="496"/>
      <c r="S78" s="496"/>
      <c r="T78" s="496"/>
      <c r="U78" s="496"/>
      <c r="V78" s="496"/>
      <c r="W78" s="496"/>
      <c r="X78" s="496"/>
      <c r="Y78" s="496"/>
      <c r="Z78" s="496"/>
      <c r="AA78" s="496"/>
      <c r="AB78" s="496"/>
      <c r="AC78" s="496"/>
      <c r="AD78" s="496"/>
      <c r="AE78" s="496"/>
      <c r="AF78" s="496"/>
      <c r="AG78" s="496"/>
      <c r="AH78" s="496"/>
      <c r="AI78" s="496"/>
      <c r="AJ78" s="496"/>
    </row>
    <row r="79" spans="1:36">
      <c r="A79" s="496"/>
      <c r="B79" s="496"/>
      <c r="C79" s="496"/>
      <c r="D79" s="496"/>
      <c r="E79" s="496"/>
      <c r="F79" s="496"/>
      <c r="G79" s="496"/>
      <c r="H79" s="496"/>
      <c r="I79" s="496"/>
      <c r="J79" s="496"/>
      <c r="K79" s="496"/>
      <c r="L79" s="496"/>
      <c r="M79" s="496"/>
      <c r="N79" s="496"/>
      <c r="O79" s="496"/>
      <c r="P79" s="496"/>
      <c r="Q79" s="496"/>
      <c r="R79" s="496"/>
      <c r="S79" s="496"/>
      <c r="T79" s="496"/>
      <c r="U79" s="496"/>
      <c r="V79" s="496"/>
      <c r="W79" s="496"/>
      <c r="X79" s="496"/>
      <c r="Y79" s="496"/>
      <c r="Z79" s="496"/>
      <c r="AA79" s="496"/>
      <c r="AB79" s="496"/>
      <c r="AC79" s="496"/>
      <c r="AD79" s="496"/>
      <c r="AE79" s="496"/>
      <c r="AF79" s="496"/>
      <c r="AG79" s="496"/>
      <c r="AH79" s="496"/>
      <c r="AI79" s="496"/>
      <c r="AJ79" s="496"/>
    </row>
    <row r="80" spans="1:36">
      <c r="A80" s="496"/>
      <c r="B80" s="496"/>
      <c r="C80" s="496"/>
      <c r="D80" s="496"/>
      <c r="E80" s="496"/>
      <c r="F80" s="496"/>
      <c r="G80" s="496"/>
      <c r="H80" s="496"/>
      <c r="I80" s="496"/>
      <c r="J80" s="496"/>
      <c r="K80" s="496"/>
      <c r="L80" s="496"/>
      <c r="M80" s="496"/>
      <c r="N80" s="496"/>
      <c r="O80" s="496"/>
      <c r="P80" s="496"/>
      <c r="Q80" s="496"/>
      <c r="R80" s="496"/>
      <c r="S80" s="496"/>
      <c r="T80" s="496"/>
      <c r="U80" s="496"/>
      <c r="V80" s="496"/>
      <c r="W80" s="496"/>
      <c r="X80" s="496"/>
      <c r="Y80" s="496"/>
      <c r="Z80" s="496"/>
      <c r="AA80" s="496"/>
      <c r="AB80" s="496"/>
      <c r="AC80" s="496"/>
      <c r="AD80" s="496"/>
      <c r="AE80" s="496"/>
      <c r="AF80" s="496"/>
      <c r="AG80" s="496"/>
      <c r="AH80" s="496"/>
      <c r="AI80" s="496"/>
      <c r="AJ80" s="496"/>
    </row>
    <row r="81" spans="1:36">
      <c r="A81" s="496"/>
      <c r="B81" s="496"/>
      <c r="C81" s="496"/>
      <c r="D81" s="496"/>
      <c r="E81" s="496"/>
      <c r="F81" s="496"/>
      <c r="G81" s="496"/>
      <c r="H81" s="496"/>
      <c r="I81" s="496"/>
      <c r="J81" s="496"/>
      <c r="K81" s="496"/>
      <c r="L81" s="496"/>
      <c r="M81" s="496"/>
      <c r="N81" s="496"/>
      <c r="O81" s="496"/>
      <c r="P81" s="496"/>
      <c r="Q81" s="496"/>
      <c r="R81" s="496"/>
      <c r="S81" s="496"/>
      <c r="T81" s="496"/>
      <c r="U81" s="496"/>
      <c r="V81" s="496"/>
      <c r="W81" s="496"/>
      <c r="X81" s="496"/>
      <c r="Y81" s="496"/>
      <c r="Z81" s="496"/>
      <c r="AA81" s="496"/>
      <c r="AB81" s="496"/>
      <c r="AC81" s="496"/>
      <c r="AD81" s="496"/>
      <c r="AE81" s="496"/>
      <c r="AF81" s="496"/>
      <c r="AG81" s="496"/>
      <c r="AH81" s="496"/>
      <c r="AI81" s="496"/>
      <c r="AJ81" s="496"/>
    </row>
    <row r="82" spans="1:36">
      <c r="A82" s="496"/>
      <c r="B82" s="496"/>
      <c r="C82" s="496"/>
      <c r="D82" s="496"/>
      <c r="E82" s="496"/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6"/>
      <c r="T82" s="496"/>
      <c r="U82" s="496"/>
      <c r="V82" s="496"/>
      <c r="W82" s="496"/>
      <c r="X82" s="496"/>
      <c r="Y82" s="496"/>
      <c r="Z82" s="496"/>
      <c r="AA82" s="496"/>
      <c r="AB82" s="496"/>
      <c r="AC82" s="496"/>
      <c r="AD82" s="496"/>
      <c r="AE82" s="496"/>
      <c r="AF82" s="496"/>
      <c r="AG82" s="496"/>
      <c r="AH82" s="496"/>
      <c r="AI82" s="496"/>
      <c r="AJ82" s="496"/>
    </row>
    <row r="83" spans="1:36">
      <c r="A83" s="496"/>
      <c r="B83" s="496"/>
      <c r="C83" s="496"/>
      <c r="D83" s="496"/>
      <c r="E83" s="496"/>
      <c r="F83" s="496"/>
      <c r="G83" s="496"/>
      <c r="H83" s="496"/>
      <c r="I83" s="496"/>
      <c r="J83" s="496"/>
      <c r="K83" s="496"/>
      <c r="L83" s="496"/>
      <c r="M83" s="496"/>
      <c r="N83" s="496"/>
      <c r="O83" s="496"/>
      <c r="P83" s="496"/>
      <c r="Q83" s="496"/>
      <c r="R83" s="496"/>
      <c r="S83" s="496"/>
      <c r="T83" s="496"/>
      <c r="U83" s="496"/>
      <c r="V83" s="496"/>
      <c r="W83" s="496"/>
      <c r="X83" s="496"/>
      <c r="Y83" s="496"/>
      <c r="Z83" s="496"/>
      <c r="AA83" s="496"/>
      <c r="AB83" s="496"/>
      <c r="AC83" s="496"/>
      <c r="AD83" s="496"/>
      <c r="AE83" s="496"/>
      <c r="AF83" s="496"/>
      <c r="AG83" s="496"/>
      <c r="AH83" s="496"/>
      <c r="AI83" s="496"/>
      <c r="AJ83" s="496"/>
    </row>
    <row r="84" spans="1:36">
      <c r="A84" s="496"/>
      <c r="B84" s="496"/>
      <c r="C84" s="496"/>
      <c r="D84" s="496"/>
      <c r="E84" s="496"/>
      <c r="F84" s="496"/>
      <c r="G84" s="496"/>
      <c r="H84" s="496"/>
      <c r="I84" s="496"/>
      <c r="J84" s="496"/>
      <c r="K84" s="496"/>
      <c r="L84" s="496"/>
      <c r="M84" s="496"/>
      <c r="N84" s="496"/>
      <c r="O84" s="496"/>
      <c r="P84" s="496"/>
      <c r="Q84" s="496"/>
      <c r="R84" s="496"/>
      <c r="S84" s="496"/>
      <c r="T84" s="496"/>
      <c r="U84" s="496"/>
      <c r="V84" s="496"/>
      <c r="W84" s="496"/>
      <c r="X84" s="496"/>
      <c r="Y84" s="496"/>
      <c r="Z84" s="496"/>
      <c r="AA84" s="496"/>
      <c r="AB84" s="496"/>
      <c r="AC84" s="496"/>
      <c r="AD84" s="496"/>
      <c r="AE84" s="496"/>
      <c r="AF84" s="496"/>
      <c r="AG84" s="496"/>
      <c r="AH84" s="496"/>
      <c r="AI84" s="496"/>
      <c r="AJ84" s="496"/>
    </row>
    <row r="85" spans="1:36">
      <c r="A85" s="496"/>
      <c r="B85" s="496"/>
      <c r="C85" s="496"/>
      <c r="D85" s="496"/>
      <c r="E85" s="496"/>
      <c r="F85" s="496"/>
      <c r="G85" s="496"/>
      <c r="H85" s="496"/>
      <c r="I85" s="496"/>
      <c r="J85" s="496"/>
      <c r="K85" s="496"/>
      <c r="L85" s="496"/>
      <c r="M85" s="496"/>
      <c r="N85" s="496"/>
      <c r="O85" s="496"/>
      <c r="P85" s="496"/>
      <c r="Q85" s="496"/>
      <c r="R85" s="496"/>
      <c r="S85" s="496"/>
      <c r="T85" s="496"/>
      <c r="U85" s="496"/>
      <c r="V85" s="496"/>
      <c r="W85" s="496"/>
      <c r="X85" s="496"/>
      <c r="Y85" s="496"/>
      <c r="Z85" s="496"/>
      <c r="AA85" s="496"/>
      <c r="AB85" s="496"/>
      <c r="AC85" s="496"/>
      <c r="AD85" s="496"/>
      <c r="AE85" s="496"/>
      <c r="AF85" s="496"/>
      <c r="AG85" s="496"/>
      <c r="AH85" s="496"/>
      <c r="AI85" s="496"/>
      <c r="AJ85" s="496"/>
    </row>
    <row r="86" spans="1:36">
      <c r="A86" s="496"/>
      <c r="B86" s="496"/>
      <c r="C86" s="496"/>
      <c r="D86" s="496"/>
      <c r="E86" s="496"/>
      <c r="F86" s="496"/>
      <c r="G86" s="496"/>
      <c r="H86" s="496"/>
      <c r="I86" s="496"/>
      <c r="J86" s="496"/>
      <c r="K86" s="496"/>
      <c r="L86" s="496"/>
      <c r="M86" s="496"/>
      <c r="N86" s="496"/>
      <c r="O86" s="496"/>
      <c r="P86" s="496"/>
      <c r="Q86" s="496"/>
      <c r="R86" s="496"/>
      <c r="S86" s="496"/>
      <c r="T86" s="496"/>
      <c r="U86" s="496"/>
      <c r="V86" s="496"/>
      <c r="W86" s="496"/>
      <c r="X86" s="496"/>
      <c r="Y86" s="496"/>
      <c r="Z86" s="496"/>
      <c r="AA86" s="496"/>
      <c r="AB86" s="496"/>
      <c r="AC86" s="496"/>
      <c r="AD86" s="496"/>
      <c r="AE86" s="496"/>
      <c r="AF86" s="496"/>
      <c r="AG86" s="496"/>
      <c r="AH86" s="496"/>
      <c r="AI86" s="496"/>
      <c r="AJ86" s="496"/>
    </row>
    <row r="87" spans="1:36">
      <c r="A87" s="496"/>
      <c r="B87" s="496"/>
      <c r="C87" s="496"/>
      <c r="D87" s="496"/>
      <c r="E87" s="496"/>
      <c r="F87" s="496"/>
      <c r="G87" s="496"/>
      <c r="H87" s="496"/>
      <c r="I87" s="496"/>
      <c r="J87" s="496"/>
      <c r="K87" s="496"/>
      <c r="L87" s="496"/>
      <c r="M87" s="496"/>
      <c r="N87" s="496"/>
      <c r="O87" s="496"/>
      <c r="P87" s="496"/>
      <c r="Q87" s="496"/>
      <c r="R87" s="496"/>
      <c r="S87" s="496"/>
      <c r="T87" s="496"/>
      <c r="U87" s="496"/>
      <c r="V87" s="496"/>
      <c r="W87" s="496"/>
      <c r="X87" s="496"/>
      <c r="Y87" s="496"/>
      <c r="Z87" s="496"/>
      <c r="AA87" s="496"/>
      <c r="AB87" s="496"/>
      <c r="AC87" s="496"/>
      <c r="AD87" s="496"/>
      <c r="AE87" s="496"/>
      <c r="AF87" s="496"/>
      <c r="AG87" s="496"/>
      <c r="AH87" s="496"/>
      <c r="AI87" s="496"/>
      <c r="AJ87" s="496"/>
    </row>
    <row r="88" spans="1:36">
      <c r="A88" s="496"/>
      <c r="B88" s="496"/>
      <c r="C88" s="496"/>
      <c r="D88" s="496"/>
      <c r="E88" s="496"/>
      <c r="F88" s="496"/>
      <c r="G88" s="496"/>
      <c r="H88" s="496"/>
      <c r="I88" s="496"/>
      <c r="J88" s="496"/>
      <c r="K88" s="496"/>
      <c r="L88" s="496"/>
      <c r="M88" s="496"/>
      <c r="N88" s="496"/>
      <c r="O88" s="496"/>
      <c r="P88" s="496"/>
      <c r="Q88" s="496"/>
      <c r="R88" s="496"/>
      <c r="S88" s="496"/>
      <c r="T88" s="496"/>
      <c r="U88" s="496"/>
      <c r="V88" s="496"/>
      <c r="W88" s="496"/>
      <c r="X88" s="496"/>
      <c r="Y88" s="496"/>
      <c r="Z88" s="496"/>
      <c r="AA88" s="496"/>
      <c r="AB88" s="496"/>
      <c r="AC88" s="496"/>
      <c r="AD88" s="496"/>
      <c r="AE88" s="496"/>
      <c r="AF88" s="496"/>
      <c r="AG88" s="496"/>
      <c r="AH88" s="496"/>
      <c r="AI88" s="496"/>
      <c r="AJ88" s="496"/>
    </row>
    <row r="89" spans="1:36">
      <c r="A89" s="496"/>
      <c r="B89" s="496"/>
      <c r="C89" s="496"/>
      <c r="D89" s="496"/>
      <c r="E89" s="496"/>
      <c r="F89" s="496"/>
      <c r="G89" s="496"/>
      <c r="H89" s="496"/>
      <c r="I89" s="496"/>
      <c r="J89" s="496"/>
      <c r="K89" s="496"/>
      <c r="L89" s="496"/>
      <c r="M89" s="496"/>
      <c r="N89" s="496"/>
      <c r="O89" s="496"/>
      <c r="P89" s="496"/>
      <c r="Q89" s="496"/>
      <c r="R89" s="496"/>
      <c r="S89" s="496"/>
      <c r="T89" s="496"/>
      <c r="U89" s="496"/>
      <c r="V89" s="496"/>
      <c r="W89" s="496"/>
      <c r="X89" s="496"/>
      <c r="Y89" s="496"/>
      <c r="Z89" s="496"/>
      <c r="AA89" s="496"/>
      <c r="AB89" s="496"/>
      <c r="AC89" s="496"/>
      <c r="AD89" s="496"/>
      <c r="AE89" s="496"/>
      <c r="AF89" s="496"/>
      <c r="AG89" s="496"/>
      <c r="AH89" s="496"/>
      <c r="AI89" s="496"/>
      <c r="AJ89" s="496"/>
    </row>
    <row r="90" spans="1:36">
      <c r="A90" s="496"/>
      <c r="B90" s="496"/>
      <c r="C90" s="496"/>
      <c r="D90" s="496"/>
      <c r="E90" s="496"/>
      <c r="F90" s="496"/>
      <c r="G90" s="496"/>
      <c r="H90" s="496"/>
      <c r="I90" s="496"/>
      <c r="J90" s="496"/>
      <c r="K90" s="496"/>
      <c r="L90" s="496"/>
      <c r="M90" s="496"/>
      <c r="N90" s="496"/>
      <c r="O90" s="496"/>
      <c r="P90" s="496"/>
      <c r="Q90" s="496"/>
      <c r="R90" s="496"/>
      <c r="S90" s="496"/>
      <c r="T90" s="496"/>
      <c r="U90" s="496"/>
      <c r="V90" s="496"/>
      <c r="W90" s="496"/>
      <c r="X90" s="496"/>
      <c r="Y90" s="496"/>
      <c r="Z90" s="496"/>
      <c r="AA90" s="496"/>
      <c r="AB90" s="496"/>
      <c r="AC90" s="496"/>
      <c r="AD90" s="496"/>
      <c r="AE90" s="496"/>
      <c r="AF90" s="496"/>
      <c r="AG90" s="496"/>
      <c r="AH90" s="496"/>
      <c r="AI90" s="496"/>
      <c r="AJ90" s="496"/>
    </row>
    <row r="91" spans="1:36">
      <c r="A91" s="496"/>
      <c r="B91" s="496"/>
      <c r="C91" s="496"/>
      <c r="D91" s="496"/>
      <c r="E91" s="496"/>
      <c r="F91" s="496"/>
      <c r="G91" s="496"/>
      <c r="H91" s="496"/>
      <c r="I91" s="496"/>
      <c r="J91" s="496"/>
      <c r="K91" s="496"/>
      <c r="L91" s="496"/>
      <c r="M91" s="496"/>
      <c r="N91" s="496"/>
      <c r="O91" s="496"/>
      <c r="P91" s="496"/>
      <c r="Q91" s="496"/>
      <c r="R91" s="496"/>
      <c r="S91" s="496"/>
      <c r="T91" s="496"/>
      <c r="U91" s="496"/>
      <c r="V91" s="496"/>
      <c r="W91" s="496"/>
      <c r="X91" s="496"/>
      <c r="Y91" s="496"/>
      <c r="Z91" s="496"/>
      <c r="AA91" s="496"/>
      <c r="AB91" s="496"/>
      <c r="AC91" s="496"/>
      <c r="AD91" s="496"/>
      <c r="AE91" s="496"/>
      <c r="AF91" s="496"/>
      <c r="AG91" s="496"/>
      <c r="AH91" s="496"/>
      <c r="AI91" s="496"/>
      <c r="AJ91" s="496"/>
    </row>
    <row r="92" spans="1:36">
      <c r="A92" s="496"/>
      <c r="B92" s="496"/>
      <c r="C92" s="496"/>
      <c r="D92" s="496"/>
      <c r="E92" s="496"/>
      <c r="F92" s="496"/>
      <c r="G92" s="496"/>
      <c r="H92" s="496"/>
      <c r="I92" s="496"/>
      <c r="J92" s="496"/>
      <c r="K92" s="496"/>
      <c r="L92" s="496"/>
      <c r="M92" s="496"/>
      <c r="N92" s="496"/>
      <c r="O92" s="496"/>
      <c r="P92" s="496"/>
      <c r="Q92" s="496"/>
      <c r="R92" s="496"/>
      <c r="S92" s="496"/>
      <c r="T92" s="496"/>
      <c r="U92" s="496"/>
      <c r="V92" s="496"/>
      <c r="W92" s="496"/>
      <c r="X92" s="496"/>
      <c r="Y92" s="496"/>
      <c r="Z92" s="496"/>
      <c r="AA92" s="496"/>
      <c r="AB92" s="496"/>
      <c r="AC92" s="496"/>
      <c r="AD92" s="496"/>
      <c r="AE92" s="496"/>
      <c r="AF92" s="496"/>
      <c r="AG92" s="496"/>
      <c r="AH92" s="496"/>
      <c r="AI92" s="496"/>
      <c r="AJ92" s="496"/>
    </row>
    <row r="93" spans="1:36">
      <c r="A93" s="496"/>
      <c r="B93" s="496"/>
      <c r="C93" s="496"/>
      <c r="D93" s="496"/>
      <c r="E93" s="496"/>
      <c r="F93" s="496"/>
      <c r="G93" s="496"/>
      <c r="H93" s="496"/>
      <c r="I93" s="496"/>
      <c r="J93" s="496"/>
      <c r="K93" s="496"/>
      <c r="L93" s="496"/>
      <c r="M93" s="496"/>
      <c r="N93" s="496"/>
      <c r="O93" s="496"/>
      <c r="P93" s="496"/>
      <c r="Q93" s="496"/>
      <c r="R93" s="496"/>
      <c r="S93" s="496"/>
      <c r="T93" s="496"/>
      <c r="U93" s="496"/>
      <c r="V93" s="496"/>
      <c r="W93" s="496"/>
      <c r="X93" s="496"/>
      <c r="Y93" s="496"/>
      <c r="Z93" s="496"/>
      <c r="AA93" s="496"/>
      <c r="AB93" s="496"/>
      <c r="AC93" s="496"/>
      <c r="AD93" s="496"/>
      <c r="AE93" s="496"/>
      <c r="AF93" s="496"/>
      <c r="AG93" s="496"/>
      <c r="AH93" s="496"/>
      <c r="AI93" s="496"/>
      <c r="AJ93" s="496"/>
    </row>
    <row r="94" spans="1:36">
      <c r="A94" s="496"/>
      <c r="B94" s="496"/>
      <c r="C94" s="496"/>
      <c r="D94" s="496"/>
      <c r="E94" s="496"/>
      <c r="F94" s="496"/>
      <c r="G94" s="496"/>
      <c r="H94" s="496"/>
      <c r="I94" s="496"/>
      <c r="J94" s="496"/>
      <c r="K94" s="496"/>
      <c r="L94" s="496"/>
      <c r="M94" s="496"/>
      <c r="N94" s="496"/>
      <c r="O94" s="496"/>
      <c r="P94" s="496"/>
      <c r="Q94" s="496"/>
      <c r="R94" s="496"/>
      <c r="S94" s="496"/>
      <c r="T94" s="496"/>
      <c r="U94" s="496"/>
      <c r="V94" s="496"/>
      <c r="W94" s="496"/>
      <c r="X94" s="496"/>
      <c r="Y94" s="496"/>
      <c r="Z94" s="496"/>
      <c r="AA94" s="496"/>
      <c r="AB94" s="496"/>
      <c r="AC94" s="496"/>
      <c r="AD94" s="496"/>
      <c r="AE94" s="496"/>
      <c r="AF94" s="496"/>
      <c r="AG94" s="496"/>
      <c r="AH94" s="496"/>
      <c r="AI94" s="496"/>
      <c r="AJ94" s="496"/>
    </row>
    <row r="95" spans="1:36">
      <c r="A95" s="496"/>
      <c r="B95" s="496"/>
      <c r="C95" s="496"/>
      <c r="D95" s="496"/>
      <c r="E95" s="496"/>
      <c r="F95" s="496"/>
      <c r="G95" s="496"/>
      <c r="H95" s="496"/>
      <c r="I95" s="496"/>
      <c r="J95" s="496"/>
      <c r="K95" s="496"/>
      <c r="L95" s="496"/>
      <c r="M95" s="496"/>
      <c r="N95" s="496"/>
      <c r="O95" s="496"/>
      <c r="P95" s="496"/>
      <c r="Q95" s="496"/>
      <c r="R95" s="496"/>
      <c r="S95" s="496"/>
      <c r="T95" s="496"/>
      <c r="U95" s="496"/>
      <c r="V95" s="496"/>
      <c r="W95" s="496"/>
      <c r="X95" s="496"/>
      <c r="Y95" s="496"/>
      <c r="Z95" s="496"/>
      <c r="AA95" s="496"/>
      <c r="AB95" s="496"/>
      <c r="AC95" s="496"/>
      <c r="AD95" s="496"/>
      <c r="AE95" s="496"/>
      <c r="AF95" s="496"/>
      <c r="AG95" s="496"/>
      <c r="AH95" s="496"/>
      <c r="AI95" s="496"/>
      <c r="AJ95" s="496"/>
    </row>
    <row r="96" spans="1:36">
      <c r="A96" s="496"/>
      <c r="B96" s="496"/>
      <c r="C96" s="496"/>
      <c r="D96" s="496"/>
      <c r="E96" s="496"/>
      <c r="F96" s="496"/>
      <c r="G96" s="496"/>
      <c r="H96" s="496"/>
      <c r="I96" s="496"/>
      <c r="J96" s="496"/>
      <c r="K96" s="496"/>
      <c r="L96" s="496"/>
      <c r="M96" s="496"/>
      <c r="N96" s="496"/>
      <c r="O96" s="496"/>
      <c r="P96" s="496"/>
      <c r="Q96" s="496"/>
      <c r="R96" s="496"/>
      <c r="S96" s="496"/>
      <c r="T96" s="496"/>
      <c r="U96" s="496"/>
      <c r="V96" s="496"/>
      <c r="W96" s="496"/>
      <c r="X96" s="496"/>
      <c r="Y96" s="496"/>
      <c r="Z96" s="496"/>
      <c r="AA96" s="496"/>
      <c r="AB96" s="496"/>
      <c r="AC96" s="496"/>
      <c r="AD96" s="496"/>
      <c r="AE96" s="496"/>
      <c r="AF96" s="496"/>
      <c r="AG96" s="496"/>
      <c r="AH96" s="496"/>
      <c r="AI96" s="496"/>
      <c r="AJ96" s="496"/>
    </row>
    <row r="97" spans="1:36">
      <c r="A97" s="496"/>
      <c r="B97" s="496"/>
      <c r="C97" s="496"/>
      <c r="D97" s="496"/>
      <c r="E97" s="496"/>
      <c r="F97" s="496"/>
      <c r="G97" s="496"/>
      <c r="H97" s="496"/>
      <c r="I97" s="496"/>
      <c r="J97" s="496"/>
      <c r="K97" s="496"/>
      <c r="L97" s="496"/>
      <c r="M97" s="496"/>
      <c r="N97" s="496"/>
      <c r="O97" s="496"/>
      <c r="P97" s="496"/>
      <c r="Q97" s="496"/>
      <c r="R97" s="496"/>
      <c r="S97" s="496"/>
      <c r="T97" s="496"/>
      <c r="U97" s="496"/>
      <c r="V97" s="496"/>
      <c r="W97" s="496"/>
      <c r="X97" s="496"/>
      <c r="Y97" s="496"/>
      <c r="Z97" s="496"/>
      <c r="AA97" s="496"/>
      <c r="AB97" s="496"/>
      <c r="AC97" s="496"/>
      <c r="AD97" s="496"/>
      <c r="AE97" s="496"/>
      <c r="AF97" s="496"/>
      <c r="AG97" s="496"/>
      <c r="AH97" s="496"/>
      <c r="AI97" s="496"/>
      <c r="AJ97" s="496"/>
    </row>
    <row r="98" spans="1:36">
      <c r="A98" s="496"/>
      <c r="B98" s="496"/>
      <c r="C98" s="496"/>
      <c r="D98" s="496"/>
      <c r="E98" s="496"/>
      <c r="F98" s="496"/>
      <c r="G98" s="496"/>
      <c r="H98" s="496"/>
      <c r="I98" s="496"/>
      <c r="J98" s="496"/>
      <c r="K98" s="496"/>
      <c r="L98" s="496"/>
      <c r="M98" s="496"/>
      <c r="N98" s="496"/>
      <c r="O98" s="496"/>
      <c r="P98" s="496"/>
      <c r="Q98" s="496"/>
      <c r="R98" s="496"/>
      <c r="S98" s="496"/>
      <c r="T98" s="496"/>
      <c r="U98" s="496"/>
      <c r="V98" s="496"/>
      <c r="W98" s="496"/>
      <c r="X98" s="496"/>
      <c r="Y98" s="496"/>
      <c r="Z98" s="496"/>
      <c r="AA98" s="496"/>
      <c r="AB98" s="496"/>
      <c r="AC98" s="496"/>
      <c r="AD98" s="496"/>
      <c r="AE98" s="496"/>
      <c r="AF98" s="496"/>
      <c r="AG98" s="496"/>
      <c r="AH98" s="496"/>
      <c r="AI98" s="496"/>
      <c r="AJ98" s="496"/>
    </row>
    <row r="99" spans="1:36">
      <c r="A99" s="496"/>
      <c r="B99" s="496"/>
      <c r="C99" s="496"/>
      <c r="D99" s="496"/>
      <c r="E99" s="496"/>
      <c r="F99" s="496"/>
      <c r="G99" s="496"/>
      <c r="H99" s="496"/>
      <c r="I99" s="496"/>
      <c r="J99" s="496"/>
      <c r="K99" s="496"/>
      <c r="L99" s="496"/>
      <c r="M99" s="496"/>
      <c r="N99" s="496"/>
      <c r="O99" s="496"/>
      <c r="P99" s="496"/>
      <c r="Q99" s="496"/>
      <c r="R99" s="496"/>
      <c r="S99" s="496"/>
      <c r="T99" s="496"/>
      <c r="U99" s="496"/>
      <c r="V99" s="496"/>
      <c r="W99" s="496"/>
      <c r="X99" s="496"/>
      <c r="Y99" s="496"/>
      <c r="Z99" s="496"/>
      <c r="AA99" s="496"/>
      <c r="AB99" s="496"/>
      <c r="AC99" s="496"/>
      <c r="AD99" s="496"/>
      <c r="AE99" s="496"/>
      <c r="AF99" s="496"/>
      <c r="AG99" s="496"/>
      <c r="AH99" s="496"/>
      <c r="AI99" s="496"/>
      <c r="AJ99" s="496"/>
    </row>
    <row r="100" spans="1:36">
      <c r="A100" s="496"/>
      <c r="B100" s="496"/>
      <c r="C100" s="496"/>
      <c r="D100" s="496"/>
      <c r="E100" s="496"/>
      <c r="F100" s="496"/>
      <c r="G100" s="496"/>
      <c r="H100" s="496"/>
      <c r="I100" s="496"/>
      <c r="J100" s="496"/>
      <c r="K100" s="496"/>
      <c r="L100" s="496"/>
      <c r="M100" s="496"/>
      <c r="N100" s="496"/>
      <c r="O100" s="496"/>
      <c r="P100" s="496"/>
      <c r="Q100" s="496"/>
      <c r="R100" s="496"/>
      <c r="S100" s="496"/>
      <c r="T100" s="496"/>
      <c r="U100" s="496"/>
      <c r="V100" s="496"/>
      <c r="W100" s="496"/>
      <c r="X100" s="496"/>
      <c r="Y100" s="496"/>
      <c r="Z100" s="496"/>
      <c r="AA100" s="496"/>
      <c r="AB100" s="496"/>
      <c r="AC100" s="496"/>
      <c r="AD100" s="496"/>
      <c r="AE100" s="496"/>
      <c r="AF100" s="496"/>
      <c r="AG100" s="496"/>
      <c r="AH100" s="496"/>
      <c r="AI100" s="496"/>
      <c r="AJ100" s="496"/>
    </row>
    <row r="101" spans="1:36">
      <c r="A101" s="496"/>
      <c r="B101" s="496"/>
      <c r="C101" s="496"/>
      <c r="D101" s="496"/>
      <c r="E101" s="496"/>
      <c r="F101" s="496"/>
      <c r="G101" s="496"/>
      <c r="H101" s="496"/>
      <c r="I101" s="496"/>
      <c r="J101" s="496"/>
      <c r="K101" s="496"/>
      <c r="L101" s="496"/>
      <c r="M101" s="496"/>
      <c r="N101" s="496"/>
      <c r="O101" s="496"/>
      <c r="P101" s="496"/>
      <c r="Q101" s="496"/>
      <c r="R101" s="496"/>
      <c r="S101" s="496"/>
      <c r="T101" s="496"/>
      <c r="U101" s="496"/>
      <c r="V101" s="496"/>
      <c r="W101" s="496"/>
      <c r="X101" s="496"/>
      <c r="Y101" s="496"/>
      <c r="Z101" s="496"/>
      <c r="AA101" s="496"/>
      <c r="AB101" s="496"/>
      <c r="AC101" s="496"/>
      <c r="AD101" s="496"/>
      <c r="AE101" s="496"/>
      <c r="AF101" s="496"/>
      <c r="AG101" s="496"/>
      <c r="AH101" s="496"/>
      <c r="AI101" s="496"/>
      <c r="AJ101" s="496"/>
    </row>
    <row r="102" spans="1:36">
      <c r="A102" s="496"/>
      <c r="B102" s="496"/>
      <c r="C102" s="496"/>
      <c r="D102" s="496"/>
      <c r="E102" s="496"/>
      <c r="F102" s="496"/>
      <c r="G102" s="496"/>
      <c r="H102" s="496"/>
      <c r="I102" s="496"/>
      <c r="J102" s="496"/>
      <c r="K102" s="496"/>
      <c r="L102" s="496"/>
      <c r="M102" s="496"/>
      <c r="N102" s="496"/>
      <c r="O102" s="496"/>
      <c r="P102" s="496"/>
      <c r="Q102" s="496"/>
      <c r="R102" s="496"/>
      <c r="S102" s="496"/>
      <c r="T102" s="496"/>
      <c r="U102" s="496"/>
      <c r="V102" s="496"/>
      <c r="W102" s="496"/>
      <c r="X102" s="496"/>
      <c r="Y102" s="496"/>
      <c r="Z102" s="496"/>
      <c r="AA102" s="496"/>
      <c r="AB102" s="496"/>
      <c r="AC102" s="496"/>
      <c r="AD102" s="496"/>
      <c r="AE102" s="496"/>
      <c r="AF102" s="496"/>
      <c r="AG102" s="496"/>
      <c r="AH102" s="496"/>
      <c r="AI102" s="496"/>
      <c r="AJ102" s="496"/>
    </row>
    <row r="103" spans="1:36">
      <c r="A103" s="496"/>
      <c r="B103" s="496"/>
      <c r="C103" s="496"/>
      <c r="D103" s="496"/>
      <c r="E103" s="496"/>
      <c r="F103" s="496"/>
      <c r="G103" s="496"/>
      <c r="H103" s="496"/>
      <c r="I103" s="496"/>
      <c r="J103" s="496"/>
      <c r="K103" s="496"/>
      <c r="L103" s="496"/>
      <c r="M103" s="496"/>
      <c r="N103" s="496"/>
      <c r="O103" s="496"/>
      <c r="P103" s="496"/>
      <c r="Q103" s="496"/>
      <c r="R103" s="496"/>
      <c r="S103" s="496"/>
      <c r="T103" s="496"/>
      <c r="U103" s="496"/>
      <c r="V103" s="496"/>
      <c r="W103" s="496"/>
      <c r="X103" s="496"/>
      <c r="Y103" s="496"/>
      <c r="Z103" s="496"/>
      <c r="AA103" s="496"/>
      <c r="AB103" s="496"/>
      <c r="AC103" s="496"/>
      <c r="AD103" s="496"/>
      <c r="AE103" s="496"/>
      <c r="AF103" s="496"/>
      <c r="AG103" s="496"/>
      <c r="AH103" s="496"/>
      <c r="AI103" s="496"/>
      <c r="AJ103" s="496"/>
    </row>
    <row r="104" spans="1:36">
      <c r="A104" s="496"/>
      <c r="B104" s="496"/>
      <c r="C104" s="496"/>
      <c r="D104" s="496"/>
      <c r="E104" s="496"/>
      <c r="F104" s="496"/>
      <c r="G104" s="496"/>
      <c r="H104" s="496"/>
      <c r="I104" s="496"/>
      <c r="J104" s="496"/>
      <c r="K104" s="496"/>
      <c r="L104" s="496"/>
      <c r="M104" s="496"/>
      <c r="N104" s="496"/>
      <c r="O104" s="496"/>
      <c r="P104" s="496"/>
      <c r="Q104" s="496"/>
      <c r="R104" s="496"/>
      <c r="S104" s="496"/>
      <c r="T104" s="496"/>
      <c r="U104" s="496"/>
      <c r="V104" s="496"/>
      <c r="W104" s="496"/>
      <c r="X104" s="496"/>
      <c r="Y104" s="496"/>
      <c r="Z104" s="496"/>
      <c r="AA104" s="496"/>
      <c r="AB104" s="496"/>
      <c r="AC104" s="496"/>
      <c r="AD104" s="496"/>
      <c r="AE104" s="496"/>
      <c r="AF104" s="496"/>
      <c r="AG104" s="496"/>
      <c r="AH104" s="496"/>
      <c r="AI104" s="496"/>
      <c r="AJ104" s="496"/>
    </row>
    <row r="105" spans="1:36">
      <c r="A105" s="496"/>
      <c r="B105" s="496"/>
      <c r="C105" s="496"/>
      <c r="D105" s="496"/>
      <c r="E105" s="496"/>
      <c r="F105" s="496"/>
      <c r="G105" s="496"/>
      <c r="H105" s="496"/>
      <c r="I105" s="496"/>
      <c r="J105" s="496"/>
      <c r="K105" s="496"/>
      <c r="L105" s="496"/>
      <c r="M105" s="496"/>
      <c r="N105" s="496"/>
      <c r="O105" s="496"/>
      <c r="P105" s="496"/>
      <c r="Q105" s="496"/>
      <c r="R105" s="496"/>
      <c r="S105" s="496"/>
      <c r="T105" s="496"/>
      <c r="U105" s="496"/>
      <c r="V105" s="496"/>
      <c r="W105" s="496"/>
      <c r="X105" s="496"/>
      <c r="Y105" s="496"/>
      <c r="Z105" s="496"/>
      <c r="AA105" s="496"/>
      <c r="AB105" s="496"/>
      <c r="AC105" s="496"/>
      <c r="AD105" s="496"/>
      <c r="AE105" s="496"/>
      <c r="AF105" s="496"/>
      <c r="AG105" s="496"/>
      <c r="AH105" s="496"/>
      <c r="AI105" s="496"/>
      <c r="AJ105" s="496"/>
    </row>
    <row r="106" spans="1:36">
      <c r="A106" s="496"/>
      <c r="B106" s="496"/>
      <c r="C106" s="496"/>
      <c r="D106" s="496"/>
      <c r="E106" s="496"/>
      <c r="F106" s="496"/>
      <c r="G106" s="496"/>
      <c r="H106" s="496"/>
      <c r="I106" s="496"/>
      <c r="J106" s="496"/>
      <c r="K106" s="496"/>
      <c r="L106" s="496"/>
      <c r="M106" s="496"/>
      <c r="N106" s="496"/>
      <c r="O106" s="496"/>
      <c r="P106" s="496"/>
      <c r="Q106" s="496"/>
      <c r="R106" s="496"/>
      <c r="S106" s="496"/>
      <c r="T106" s="496"/>
      <c r="U106" s="496"/>
      <c r="V106" s="496"/>
      <c r="W106" s="496"/>
      <c r="X106" s="496"/>
      <c r="Y106" s="496"/>
      <c r="Z106" s="496"/>
      <c r="AA106" s="496"/>
      <c r="AB106" s="496"/>
      <c r="AC106" s="496"/>
      <c r="AD106" s="496"/>
      <c r="AE106" s="496"/>
      <c r="AF106" s="496"/>
      <c r="AG106" s="496"/>
      <c r="AH106" s="496"/>
      <c r="AI106" s="496"/>
      <c r="AJ106" s="496"/>
    </row>
    <row r="107" spans="1:36">
      <c r="A107" s="496"/>
      <c r="B107" s="496"/>
      <c r="C107" s="496"/>
      <c r="D107" s="496"/>
      <c r="E107" s="496"/>
      <c r="F107" s="496"/>
      <c r="G107" s="496"/>
      <c r="H107" s="496"/>
      <c r="I107" s="496"/>
      <c r="J107" s="496"/>
      <c r="K107" s="496"/>
      <c r="L107" s="496"/>
      <c r="M107" s="496"/>
      <c r="N107" s="496"/>
      <c r="O107" s="496"/>
      <c r="P107" s="496"/>
      <c r="Q107" s="496"/>
      <c r="R107" s="496"/>
      <c r="S107" s="496"/>
      <c r="T107" s="496"/>
      <c r="U107" s="496"/>
      <c r="V107" s="496"/>
      <c r="W107" s="496"/>
      <c r="X107" s="496"/>
      <c r="Y107" s="496"/>
      <c r="Z107" s="496"/>
      <c r="AA107" s="496"/>
      <c r="AB107" s="496"/>
      <c r="AC107" s="496"/>
      <c r="AD107" s="496"/>
      <c r="AE107" s="496"/>
      <c r="AF107" s="496"/>
      <c r="AG107" s="496"/>
      <c r="AH107" s="496"/>
      <c r="AI107" s="496"/>
      <c r="AJ107" s="496"/>
    </row>
    <row r="108" spans="1:36">
      <c r="A108" s="496"/>
      <c r="B108" s="496"/>
      <c r="C108" s="496"/>
      <c r="D108" s="496"/>
      <c r="E108" s="496"/>
      <c r="F108" s="496"/>
      <c r="G108" s="496"/>
      <c r="H108" s="496"/>
      <c r="I108" s="496"/>
      <c r="J108" s="496"/>
      <c r="K108" s="496"/>
      <c r="L108" s="496"/>
      <c r="M108" s="496"/>
      <c r="N108" s="496"/>
      <c r="O108" s="496"/>
      <c r="P108" s="496"/>
      <c r="Q108" s="496"/>
      <c r="R108" s="496"/>
      <c r="S108" s="496"/>
      <c r="T108" s="496"/>
      <c r="U108" s="496"/>
      <c r="V108" s="496"/>
      <c r="W108" s="496"/>
      <c r="X108" s="496"/>
      <c r="Y108" s="496"/>
      <c r="Z108" s="496"/>
      <c r="AA108" s="496"/>
      <c r="AB108" s="496"/>
      <c r="AC108" s="496"/>
      <c r="AD108" s="496"/>
      <c r="AE108" s="496"/>
      <c r="AF108" s="496"/>
      <c r="AG108" s="496"/>
      <c r="AH108" s="496"/>
      <c r="AI108" s="496"/>
      <c r="AJ108" s="496"/>
    </row>
    <row r="109" spans="1:36">
      <c r="A109" s="496"/>
      <c r="B109" s="496"/>
      <c r="C109" s="496"/>
      <c r="D109" s="496"/>
      <c r="E109" s="496"/>
      <c r="F109" s="496"/>
      <c r="G109" s="496"/>
      <c r="H109" s="496"/>
      <c r="I109" s="496"/>
      <c r="J109" s="496"/>
      <c r="K109" s="496"/>
      <c r="L109" s="496"/>
      <c r="M109" s="496"/>
      <c r="N109" s="496"/>
      <c r="O109" s="496"/>
      <c r="P109" s="496"/>
      <c r="Q109" s="496"/>
      <c r="R109" s="496"/>
      <c r="S109" s="496"/>
      <c r="T109" s="496"/>
      <c r="U109" s="496"/>
      <c r="V109" s="496"/>
      <c r="W109" s="496"/>
      <c r="X109" s="496"/>
      <c r="Y109" s="496"/>
      <c r="Z109" s="496"/>
      <c r="AA109" s="496"/>
      <c r="AB109" s="496"/>
      <c r="AC109" s="496"/>
      <c r="AD109" s="496"/>
      <c r="AE109" s="496"/>
      <c r="AF109" s="496"/>
      <c r="AG109" s="496"/>
      <c r="AH109" s="496"/>
      <c r="AI109" s="496"/>
      <c r="AJ109" s="496"/>
    </row>
    <row r="110" spans="1:36">
      <c r="A110" s="496"/>
      <c r="B110" s="496"/>
      <c r="C110" s="496"/>
      <c r="D110" s="496"/>
      <c r="E110" s="496"/>
      <c r="F110" s="496"/>
      <c r="G110" s="496"/>
      <c r="H110" s="496"/>
      <c r="I110" s="496"/>
      <c r="J110" s="496"/>
      <c r="K110" s="496"/>
      <c r="L110" s="496"/>
      <c r="M110" s="496"/>
      <c r="N110" s="496"/>
      <c r="O110" s="496"/>
      <c r="P110" s="496"/>
      <c r="Q110" s="496"/>
      <c r="R110" s="496"/>
      <c r="S110" s="496"/>
      <c r="T110" s="496"/>
      <c r="U110" s="496"/>
      <c r="V110" s="496"/>
      <c r="W110" s="496"/>
      <c r="X110" s="496"/>
      <c r="Y110" s="496"/>
      <c r="Z110" s="496"/>
      <c r="AA110" s="496"/>
      <c r="AB110" s="496"/>
      <c r="AC110" s="496"/>
      <c r="AD110" s="496"/>
      <c r="AE110" s="496"/>
      <c r="AF110" s="496"/>
      <c r="AG110" s="496"/>
      <c r="AH110" s="496"/>
      <c r="AI110" s="496"/>
      <c r="AJ110" s="496"/>
    </row>
    <row r="111" spans="1:36">
      <c r="A111" s="496"/>
      <c r="B111" s="496"/>
      <c r="C111" s="496"/>
      <c r="D111" s="496"/>
      <c r="E111" s="496"/>
      <c r="F111" s="496"/>
      <c r="G111" s="496"/>
      <c r="H111" s="496"/>
      <c r="I111" s="496"/>
      <c r="J111" s="496"/>
      <c r="K111" s="496"/>
      <c r="L111" s="496"/>
      <c r="M111" s="496"/>
      <c r="N111" s="496"/>
      <c r="O111" s="496"/>
      <c r="P111" s="496"/>
      <c r="Q111" s="496"/>
      <c r="R111" s="496"/>
      <c r="S111" s="496"/>
      <c r="T111" s="496"/>
      <c r="U111" s="496"/>
      <c r="V111" s="496"/>
      <c r="W111" s="496"/>
      <c r="X111" s="496"/>
      <c r="Y111" s="496"/>
      <c r="Z111" s="496"/>
      <c r="AA111" s="496"/>
      <c r="AB111" s="496"/>
      <c r="AC111" s="496"/>
      <c r="AD111" s="496"/>
      <c r="AE111" s="496"/>
      <c r="AF111" s="496"/>
      <c r="AG111" s="496"/>
      <c r="AH111" s="496"/>
      <c r="AI111" s="496"/>
      <c r="AJ111" s="496"/>
    </row>
    <row r="112" spans="1:36">
      <c r="A112" s="496"/>
      <c r="B112" s="496"/>
      <c r="C112" s="496"/>
      <c r="D112" s="496"/>
      <c r="E112" s="496"/>
      <c r="F112" s="496"/>
      <c r="G112" s="496"/>
      <c r="H112" s="496"/>
      <c r="I112" s="496"/>
      <c r="J112" s="496"/>
      <c r="K112" s="496"/>
      <c r="L112" s="496"/>
      <c r="M112" s="496"/>
      <c r="N112" s="496"/>
      <c r="O112" s="496"/>
      <c r="P112" s="496"/>
      <c r="Q112" s="496"/>
      <c r="R112" s="496"/>
      <c r="S112" s="496"/>
      <c r="T112" s="496"/>
      <c r="U112" s="496"/>
      <c r="V112" s="496"/>
      <c r="W112" s="496"/>
      <c r="X112" s="496"/>
      <c r="Y112" s="496"/>
      <c r="Z112" s="496"/>
      <c r="AA112" s="496"/>
      <c r="AB112" s="496"/>
      <c r="AC112" s="496"/>
      <c r="AD112" s="496"/>
      <c r="AE112" s="496"/>
      <c r="AF112" s="496"/>
      <c r="AG112" s="496"/>
      <c r="AH112" s="496"/>
      <c r="AI112" s="496"/>
      <c r="AJ112" s="496"/>
    </row>
    <row r="113" spans="1:36">
      <c r="A113" s="496"/>
      <c r="B113" s="496"/>
      <c r="C113" s="496"/>
      <c r="D113" s="496"/>
      <c r="E113" s="496"/>
      <c r="F113" s="496"/>
      <c r="G113" s="496"/>
      <c r="H113" s="496"/>
      <c r="I113" s="496"/>
      <c r="J113" s="496"/>
      <c r="K113" s="496"/>
      <c r="L113" s="496"/>
      <c r="M113" s="496"/>
      <c r="N113" s="496"/>
      <c r="O113" s="496"/>
      <c r="P113" s="496"/>
      <c r="Q113" s="496"/>
      <c r="R113" s="496"/>
      <c r="S113" s="496"/>
      <c r="T113" s="496"/>
      <c r="U113" s="496"/>
      <c r="V113" s="496"/>
      <c r="W113" s="496"/>
      <c r="X113" s="496"/>
      <c r="Y113" s="496"/>
      <c r="Z113" s="496"/>
      <c r="AA113" s="496"/>
      <c r="AB113" s="496"/>
      <c r="AC113" s="496"/>
      <c r="AD113" s="496"/>
      <c r="AE113" s="496"/>
      <c r="AF113" s="496"/>
      <c r="AG113" s="496"/>
      <c r="AH113" s="496"/>
      <c r="AI113" s="496"/>
      <c r="AJ113" s="496"/>
    </row>
    <row r="114" spans="1:36">
      <c r="A114" s="496"/>
      <c r="B114" s="496"/>
      <c r="C114" s="496"/>
      <c r="D114" s="496"/>
      <c r="E114" s="496"/>
      <c r="F114" s="496"/>
      <c r="G114" s="496"/>
      <c r="H114" s="496"/>
      <c r="I114" s="496"/>
      <c r="J114" s="496"/>
      <c r="K114" s="496"/>
      <c r="L114" s="496"/>
      <c r="M114" s="496"/>
      <c r="N114" s="496"/>
      <c r="O114" s="496"/>
      <c r="P114" s="496"/>
      <c r="Q114" s="496"/>
      <c r="R114" s="496"/>
      <c r="S114" s="496"/>
      <c r="T114" s="496"/>
      <c r="U114" s="496"/>
      <c r="V114" s="496"/>
      <c r="W114" s="496"/>
      <c r="X114" s="496"/>
      <c r="Y114" s="496"/>
      <c r="Z114" s="496"/>
      <c r="AA114" s="496"/>
      <c r="AB114" s="496"/>
      <c r="AC114" s="496"/>
      <c r="AD114" s="496"/>
      <c r="AE114" s="496"/>
      <c r="AF114" s="496"/>
      <c r="AG114" s="496"/>
      <c r="AH114" s="496"/>
      <c r="AI114" s="496"/>
      <c r="AJ114" s="496"/>
    </row>
    <row r="115" spans="1:36">
      <c r="A115" s="496"/>
      <c r="B115" s="496"/>
      <c r="C115" s="496"/>
      <c r="D115" s="496"/>
      <c r="E115" s="496"/>
      <c r="F115" s="496"/>
      <c r="G115" s="496"/>
      <c r="H115" s="496"/>
      <c r="I115" s="496"/>
      <c r="J115" s="496"/>
      <c r="K115" s="496"/>
      <c r="L115" s="496"/>
      <c r="M115" s="496"/>
      <c r="N115" s="496"/>
      <c r="O115" s="496"/>
      <c r="P115" s="496"/>
      <c r="Q115" s="496"/>
      <c r="R115" s="496"/>
      <c r="S115" s="496"/>
      <c r="T115" s="496"/>
      <c r="U115" s="496"/>
      <c r="V115" s="496"/>
      <c r="W115" s="496"/>
      <c r="X115" s="496"/>
      <c r="Y115" s="496"/>
      <c r="Z115" s="496"/>
      <c r="AA115" s="496"/>
      <c r="AB115" s="496"/>
      <c r="AC115" s="496"/>
      <c r="AD115" s="496"/>
      <c r="AE115" s="496"/>
      <c r="AF115" s="496"/>
      <c r="AG115" s="496"/>
      <c r="AH115" s="496"/>
      <c r="AI115" s="496"/>
      <c r="AJ115" s="496"/>
    </row>
    <row r="116" spans="1:36">
      <c r="A116" s="496"/>
      <c r="B116" s="496"/>
      <c r="C116" s="496"/>
      <c r="D116" s="496"/>
      <c r="E116" s="496"/>
      <c r="F116" s="496"/>
      <c r="G116" s="496"/>
      <c r="H116" s="496"/>
      <c r="I116" s="496"/>
      <c r="J116" s="496"/>
      <c r="K116" s="496"/>
      <c r="L116" s="496"/>
      <c r="M116" s="496"/>
      <c r="N116" s="496"/>
      <c r="O116" s="496"/>
      <c r="P116" s="496"/>
      <c r="Q116" s="496"/>
      <c r="R116" s="496"/>
      <c r="S116" s="496"/>
      <c r="T116" s="496"/>
      <c r="U116" s="496"/>
      <c r="V116" s="496"/>
      <c r="W116" s="496"/>
      <c r="X116" s="496"/>
      <c r="Y116" s="496"/>
      <c r="Z116" s="496"/>
      <c r="AA116" s="496"/>
      <c r="AB116" s="496"/>
      <c r="AC116" s="496"/>
      <c r="AD116" s="496"/>
      <c r="AE116" s="496"/>
      <c r="AF116" s="496"/>
      <c r="AG116" s="496"/>
      <c r="AH116" s="496"/>
      <c r="AI116" s="496"/>
      <c r="AJ116" s="496"/>
    </row>
    <row r="117" spans="1:36">
      <c r="A117" s="496"/>
      <c r="B117" s="496"/>
      <c r="C117" s="496"/>
      <c r="D117" s="496"/>
      <c r="E117" s="496"/>
      <c r="F117" s="496"/>
      <c r="G117" s="496"/>
      <c r="H117" s="496"/>
      <c r="I117" s="496"/>
      <c r="J117" s="496"/>
      <c r="K117" s="496"/>
      <c r="L117" s="496"/>
      <c r="M117" s="496"/>
      <c r="N117" s="496"/>
      <c r="O117" s="496"/>
      <c r="P117" s="496"/>
      <c r="Q117" s="496"/>
      <c r="R117" s="496"/>
      <c r="S117" s="496"/>
      <c r="T117" s="496"/>
      <c r="U117" s="496"/>
      <c r="V117" s="496"/>
      <c r="W117" s="496"/>
      <c r="X117" s="496"/>
      <c r="Y117" s="496"/>
      <c r="Z117" s="496"/>
      <c r="AA117" s="496"/>
      <c r="AB117" s="496"/>
      <c r="AC117" s="496"/>
      <c r="AD117" s="496"/>
      <c r="AE117" s="496"/>
      <c r="AF117" s="496"/>
      <c r="AG117" s="496"/>
      <c r="AH117" s="496"/>
      <c r="AI117" s="496"/>
      <c r="AJ117" s="496"/>
    </row>
    <row r="118" spans="1:36">
      <c r="A118" s="496"/>
      <c r="B118" s="496"/>
      <c r="C118" s="496"/>
      <c r="D118" s="496"/>
      <c r="E118" s="496"/>
      <c r="F118" s="496"/>
      <c r="G118" s="496"/>
      <c r="H118" s="496"/>
      <c r="I118" s="496"/>
      <c r="J118" s="496"/>
      <c r="K118" s="496"/>
      <c r="L118" s="496"/>
      <c r="M118" s="496"/>
      <c r="N118" s="496"/>
      <c r="O118" s="496"/>
      <c r="P118" s="496"/>
      <c r="Q118" s="496"/>
      <c r="R118" s="496"/>
      <c r="S118" s="496"/>
      <c r="T118" s="496"/>
      <c r="U118" s="496"/>
      <c r="V118" s="496"/>
      <c r="W118" s="496"/>
      <c r="X118" s="496"/>
      <c r="Y118" s="496"/>
      <c r="Z118" s="496"/>
      <c r="AA118" s="496"/>
      <c r="AB118" s="496"/>
      <c r="AC118" s="496"/>
      <c r="AD118" s="496"/>
      <c r="AE118" s="496"/>
      <c r="AF118" s="496"/>
      <c r="AG118" s="496"/>
      <c r="AH118" s="496"/>
      <c r="AI118" s="496"/>
      <c r="AJ118" s="496"/>
    </row>
    <row r="119" spans="1:36">
      <c r="A119" s="496"/>
      <c r="B119" s="496"/>
      <c r="C119" s="496"/>
      <c r="D119" s="496"/>
      <c r="E119" s="496"/>
      <c r="F119" s="496"/>
      <c r="G119" s="496"/>
      <c r="H119" s="496"/>
      <c r="I119" s="496"/>
      <c r="J119" s="496"/>
      <c r="K119" s="496"/>
      <c r="L119" s="496"/>
      <c r="M119" s="496"/>
      <c r="N119" s="496"/>
      <c r="O119" s="496"/>
      <c r="P119" s="496"/>
      <c r="Q119" s="496"/>
      <c r="R119" s="496"/>
      <c r="S119" s="496"/>
      <c r="T119" s="496"/>
      <c r="U119" s="496"/>
      <c r="V119" s="496"/>
      <c r="W119" s="496"/>
      <c r="X119" s="496"/>
      <c r="Y119" s="496"/>
      <c r="Z119" s="496"/>
      <c r="AA119" s="496"/>
      <c r="AB119" s="496"/>
      <c r="AC119" s="496"/>
      <c r="AD119" s="496"/>
      <c r="AE119" s="496"/>
      <c r="AF119" s="496"/>
      <c r="AG119" s="496"/>
      <c r="AH119" s="496"/>
      <c r="AI119" s="496"/>
      <c r="AJ119" s="496"/>
    </row>
    <row r="120" spans="1:36">
      <c r="A120" s="496"/>
      <c r="B120" s="496"/>
      <c r="C120" s="496"/>
      <c r="D120" s="496"/>
      <c r="E120" s="496"/>
      <c r="F120" s="496"/>
      <c r="G120" s="496"/>
      <c r="H120" s="496"/>
      <c r="I120" s="496"/>
      <c r="J120" s="496"/>
      <c r="K120" s="496"/>
      <c r="L120" s="496"/>
      <c r="M120" s="496"/>
      <c r="N120" s="496"/>
      <c r="O120" s="496"/>
      <c r="P120" s="496"/>
      <c r="Q120" s="496"/>
      <c r="R120" s="496"/>
      <c r="S120" s="496"/>
      <c r="T120" s="496"/>
      <c r="U120" s="496"/>
      <c r="V120" s="496"/>
      <c r="W120" s="496"/>
      <c r="X120" s="496"/>
      <c r="Y120" s="496"/>
      <c r="Z120" s="496"/>
      <c r="AA120" s="496"/>
      <c r="AB120" s="496"/>
      <c r="AC120" s="496"/>
      <c r="AD120" s="496"/>
      <c r="AE120" s="496"/>
      <c r="AF120" s="496"/>
      <c r="AG120" s="496"/>
      <c r="AH120" s="496"/>
      <c r="AI120" s="496"/>
      <c r="AJ120" s="496"/>
    </row>
    <row r="121" spans="1:36">
      <c r="A121" s="496"/>
      <c r="B121" s="496"/>
      <c r="C121" s="496"/>
      <c r="D121" s="496"/>
      <c r="E121" s="496"/>
      <c r="F121" s="496"/>
      <c r="G121" s="496"/>
      <c r="H121" s="496"/>
      <c r="I121" s="496"/>
      <c r="J121" s="496"/>
      <c r="K121" s="496"/>
      <c r="L121" s="496"/>
      <c r="M121" s="496"/>
      <c r="N121" s="496"/>
      <c r="O121" s="496"/>
      <c r="P121" s="496"/>
      <c r="Q121" s="496"/>
      <c r="R121" s="496"/>
      <c r="S121" s="496"/>
      <c r="T121" s="496"/>
      <c r="U121" s="496"/>
      <c r="V121" s="496"/>
      <c r="W121" s="496"/>
      <c r="X121" s="496"/>
      <c r="Y121" s="496"/>
      <c r="Z121" s="496"/>
      <c r="AA121" s="496"/>
      <c r="AB121" s="496"/>
      <c r="AC121" s="496"/>
      <c r="AD121" s="496"/>
      <c r="AE121" s="496"/>
      <c r="AF121" s="496"/>
      <c r="AG121" s="496"/>
      <c r="AH121" s="496"/>
      <c r="AI121" s="496"/>
      <c r="AJ121" s="496"/>
    </row>
    <row r="122" spans="1:36">
      <c r="A122" s="496"/>
      <c r="B122" s="496"/>
      <c r="C122" s="496"/>
      <c r="D122" s="496"/>
      <c r="E122" s="496"/>
      <c r="F122" s="496"/>
      <c r="G122" s="496"/>
      <c r="H122" s="496"/>
      <c r="I122" s="496"/>
      <c r="J122" s="496"/>
      <c r="K122" s="496"/>
      <c r="L122" s="496"/>
      <c r="M122" s="496"/>
      <c r="N122" s="496"/>
      <c r="O122" s="496"/>
      <c r="P122" s="496"/>
      <c r="Q122" s="496"/>
      <c r="R122" s="496"/>
      <c r="S122" s="496"/>
      <c r="T122" s="496"/>
      <c r="U122" s="496"/>
      <c r="V122" s="496"/>
      <c r="W122" s="496"/>
      <c r="X122" s="496"/>
      <c r="Y122" s="496"/>
      <c r="Z122" s="496"/>
      <c r="AA122" s="496"/>
      <c r="AB122" s="496"/>
      <c r="AC122" s="496"/>
      <c r="AD122" s="496"/>
      <c r="AE122" s="496"/>
      <c r="AF122" s="496"/>
      <c r="AG122" s="496"/>
      <c r="AH122" s="496"/>
      <c r="AI122" s="496"/>
      <c r="AJ122" s="496"/>
    </row>
    <row r="123" spans="1:36">
      <c r="A123" s="496"/>
      <c r="B123" s="496"/>
      <c r="C123" s="496"/>
      <c r="D123" s="496"/>
      <c r="E123" s="496"/>
      <c r="F123" s="496"/>
      <c r="G123" s="496"/>
      <c r="H123" s="496"/>
      <c r="I123" s="496"/>
      <c r="J123" s="496"/>
      <c r="K123" s="496"/>
      <c r="L123" s="496"/>
      <c r="M123" s="496"/>
      <c r="N123" s="496"/>
      <c r="O123" s="496"/>
      <c r="P123" s="496"/>
      <c r="Q123" s="496"/>
      <c r="R123" s="496"/>
      <c r="S123" s="496"/>
      <c r="T123" s="496"/>
      <c r="U123" s="496"/>
      <c r="V123" s="496"/>
      <c r="W123" s="496"/>
      <c r="X123" s="496"/>
      <c r="Y123" s="496"/>
      <c r="Z123" s="496"/>
      <c r="AA123" s="496"/>
      <c r="AB123" s="496"/>
      <c r="AC123" s="496"/>
      <c r="AD123" s="496"/>
      <c r="AE123" s="496"/>
      <c r="AF123" s="496"/>
      <c r="AG123" s="496"/>
      <c r="AH123" s="496"/>
      <c r="AI123" s="496"/>
      <c r="AJ123" s="496"/>
    </row>
    <row r="124" spans="1:36">
      <c r="A124" s="496"/>
      <c r="B124" s="496"/>
      <c r="C124" s="496"/>
      <c r="D124" s="496"/>
      <c r="E124" s="496"/>
      <c r="F124" s="496"/>
      <c r="G124" s="496"/>
      <c r="H124" s="496"/>
      <c r="I124" s="496"/>
      <c r="J124" s="496"/>
      <c r="K124" s="496"/>
      <c r="L124" s="496"/>
      <c r="M124" s="496"/>
      <c r="N124" s="496"/>
      <c r="O124" s="496"/>
      <c r="P124" s="496"/>
      <c r="Q124" s="496"/>
      <c r="R124" s="496"/>
    </row>
    <row r="125" spans="1:36">
      <c r="A125" s="496"/>
      <c r="B125" s="496"/>
      <c r="C125" s="496"/>
      <c r="D125" s="496"/>
      <c r="E125" s="496"/>
      <c r="F125" s="496"/>
      <c r="G125" s="496"/>
      <c r="H125" s="496"/>
      <c r="I125" s="496"/>
      <c r="J125" s="496"/>
      <c r="K125" s="496"/>
      <c r="L125" s="496"/>
      <c r="M125" s="496"/>
      <c r="N125" s="496"/>
      <c r="O125" s="496"/>
      <c r="P125" s="496"/>
      <c r="Q125" s="496"/>
      <c r="R125" s="496"/>
    </row>
    <row r="126" spans="1:36">
      <c r="A126" s="496"/>
      <c r="B126" s="496"/>
      <c r="C126" s="496"/>
      <c r="D126" s="496"/>
      <c r="E126" s="496"/>
      <c r="F126" s="496"/>
      <c r="G126" s="496"/>
      <c r="H126" s="496"/>
      <c r="I126" s="496"/>
      <c r="J126" s="496"/>
      <c r="K126" s="496"/>
      <c r="L126" s="496"/>
      <c r="M126" s="496"/>
      <c r="N126" s="496"/>
      <c r="O126" s="496"/>
      <c r="P126" s="496"/>
      <c r="Q126" s="496"/>
      <c r="R126" s="496"/>
    </row>
    <row r="127" spans="1:36">
      <c r="A127" s="496"/>
      <c r="B127" s="496"/>
      <c r="C127" s="496"/>
      <c r="D127" s="496"/>
      <c r="E127" s="496"/>
      <c r="F127" s="496"/>
      <c r="G127" s="496"/>
      <c r="H127" s="496"/>
      <c r="I127" s="496"/>
      <c r="J127" s="496"/>
      <c r="K127" s="496"/>
      <c r="L127" s="496"/>
      <c r="M127" s="496"/>
      <c r="N127" s="496"/>
      <c r="O127" s="496"/>
      <c r="P127" s="496"/>
      <c r="Q127" s="496"/>
      <c r="R127" s="496"/>
    </row>
    <row r="128" spans="1:36">
      <c r="A128" s="496"/>
      <c r="B128" s="496"/>
      <c r="C128" s="496"/>
      <c r="D128" s="496"/>
      <c r="E128" s="496"/>
      <c r="F128" s="496"/>
      <c r="G128" s="496"/>
      <c r="H128" s="496"/>
      <c r="I128" s="496"/>
      <c r="J128" s="496"/>
      <c r="K128" s="496"/>
      <c r="L128" s="496"/>
      <c r="M128" s="496"/>
      <c r="N128" s="496"/>
      <c r="O128" s="496"/>
      <c r="P128" s="496"/>
      <c r="Q128" s="496"/>
      <c r="R128" s="496"/>
    </row>
    <row r="129" spans="1:18">
      <c r="A129" s="496"/>
      <c r="B129" s="496"/>
      <c r="C129" s="496"/>
      <c r="D129" s="496"/>
      <c r="E129" s="496"/>
      <c r="F129" s="496"/>
      <c r="G129" s="496"/>
      <c r="H129" s="496"/>
      <c r="I129" s="496"/>
      <c r="J129" s="496"/>
      <c r="K129" s="496"/>
      <c r="L129" s="496"/>
      <c r="M129" s="496"/>
      <c r="N129" s="496"/>
      <c r="O129" s="496"/>
      <c r="P129" s="496"/>
      <c r="Q129" s="496"/>
      <c r="R129" s="496"/>
    </row>
    <row r="130" spans="1:18">
      <c r="A130" s="496"/>
      <c r="B130" s="496"/>
      <c r="C130" s="496"/>
      <c r="D130" s="496"/>
      <c r="E130" s="496"/>
      <c r="F130" s="496"/>
      <c r="G130" s="496"/>
      <c r="H130" s="496"/>
      <c r="I130" s="496"/>
      <c r="J130" s="496"/>
      <c r="K130" s="496"/>
      <c r="L130" s="496"/>
      <c r="M130" s="496"/>
      <c r="N130" s="496"/>
      <c r="O130" s="496"/>
      <c r="P130" s="496"/>
      <c r="Q130" s="496"/>
      <c r="R130" s="496"/>
    </row>
    <row r="131" spans="1:18">
      <c r="A131" s="496"/>
      <c r="B131" s="496"/>
      <c r="C131" s="496"/>
      <c r="D131" s="496"/>
      <c r="E131" s="496"/>
      <c r="F131" s="496"/>
      <c r="G131" s="496"/>
      <c r="H131" s="496"/>
      <c r="I131" s="496"/>
      <c r="J131" s="496"/>
      <c r="K131" s="496"/>
      <c r="L131" s="496"/>
      <c r="M131" s="496"/>
      <c r="N131" s="496"/>
      <c r="O131" s="496"/>
      <c r="P131" s="496"/>
      <c r="Q131" s="496"/>
      <c r="R131" s="496"/>
    </row>
    <row r="132" spans="1:18">
      <c r="A132" s="496"/>
      <c r="B132" s="496"/>
      <c r="C132" s="496"/>
      <c r="D132" s="496"/>
      <c r="E132" s="496"/>
      <c r="F132" s="496"/>
      <c r="G132" s="496"/>
      <c r="H132" s="496"/>
      <c r="I132" s="496"/>
      <c r="J132" s="496"/>
      <c r="K132" s="496"/>
      <c r="L132" s="496"/>
      <c r="M132" s="496"/>
      <c r="N132" s="496"/>
      <c r="O132" s="496"/>
      <c r="P132" s="496"/>
      <c r="Q132" s="496"/>
      <c r="R132" s="496"/>
    </row>
    <row r="133" spans="1:18">
      <c r="A133" s="496"/>
      <c r="B133" s="496"/>
      <c r="C133" s="496"/>
      <c r="D133" s="496"/>
      <c r="E133" s="496"/>
      <c r="F133" s="496"/>
      <c r="G133" s="496"/>
      <c r="H133" s="496"/>
      <c r="I133" s="496"/>
      <c r="J133" s="496"/>
      <c r="K133" s="496"/>
      <c r="L133" s="496"/>
      <c r="M133" s="496"/>
      <c r="N133" s="496"/>
      <c r="O133" s="496"/>
      <c r="P133" s="496"/>
      <c r="Q133" s="496"/>
      <c r="R133" s="496"/>
    </row>
    <row r="134" spans="1:18">
      <c r="A134" s="496"/>
      <c r="B134" s="496"/>
      <c r="C134" s="496"/>
      <c r="D134" s="496"/>
      <c r="E134" s="496"/>
      <c r="F134" s="496"/>
      <c r="G134" s="496"/>
      <c r="H134" s="496"/>
      <c r="I134" s="496"/>
      <c r="J134" s="496"/>
      <c r="K134" s="496"/>
      <c r="L134" s="496"/>
      <c r="M134" s="496"/>
      <c r="N134" s="496"/>
      <c r="O134" s="496"/>
      <c r="P134" s="496"/>
      <c r="Q134" s="496"/>
      <c r="R134" s="496"/>
    </row>
    <row r="135" spans="1:18">
      <c r="A135" s="496"/>
      <c r="B135" s="496"/>
      <c r="C135" s="496"/>
      <c r="D135" s="496"/>
      <c r="E135" s="496"/>
      <c r="F135" s="496"/>
      <c r="G135" s="496"/>
      <c r="H135" s="496"/>
      <c r="I135" s="496"/>
      <c r="J135" s="496"/>
      <c r="K135" s="496"/>
      <c r="L135" s="496"/>
      <c r="M135" s="496"/>
      <c r="N135" s="496"/>
      <c r="O135" s="496"/>
      <c r="P135" s="496"/>
      <c r="Q135" s="496"/>
      <c r="R135" s="496"/>
    </row>
    <row r="136" spans="1:18">
      <c r="A136" s="496"/>
      <c r="B136" s="496"/>
      <c r="C136" s="496"/>
      <c r="D136" s="496"/>
      <c r="E136" s="496"/>
      <c r="F136" s="496"/>
      <c r="G136" s="496"/>
      <c r="H136" s="496"/>
      <c r="I136" s="496"/>
      <c r="J136" s="496"/>
      <c r="K136" s="496"/>
      <c r="L136" s="496"/>
      <c r="M136" s="496"/>
      <c r="N136" s="496"/>
      <c r="O136" s="496"/>
      <c r="P136" s="496"/>
      <c r="Q136" s="496"/>
      <c r="R136" s="496"/>
    </row>
    <row r="137" spans="1:18">
      <c r="A137" s="496"/>
      <c r="B137" s="496"/>
      <c r="C137" s="496"/>
      <c r="D137" s="496"/>
      <c r="E137" s="496"/>
      <c r="F137" s="496"/>
      <c r="G137" s="496"/>
      <c r="H137" s="496"/>
      <c r="I137" s="496"/>
      <c r="J137" s="496"/>
      <c r="K137" s="496"/>
      <c r="L137" s="496"/>
      <c r="M137" s="496"/>
      <c r="N137" s="496"/>
      <c r="O137" s="496"/>
      <c r="P137" s="496"/>
      <c r="Q137" s="496"/>
      <c r="R137" s="496"/>
    </row>
    <row r="138" spans="1:18">
      <c r="A138" s="496"/>
      <c r="B138" s="496"/>
      <c r="C138" s="496"/>
      <c r="D138" s="496"/>
      <c r="E138" s="496"/>
      <c r="F138" s="496"/>
      <c r="G138" s="496"/>
      <c r="H138" s="496"/>
      <c r="I138" s="496"/>
      <c r="J138" s="496"/>
      <c r="K138" s="496"/>
      <c r="L138" s="496"/>
      <c r="M138" s="496"/>
      <c r="N138" s="496"/>
      <c r="O138" s="496"/>
      <c r="P138" s="496"/>
      <c r="Q138" s="496"/>
      <c r="R138" s="496"/>
    </row>
    <row r="139" spans="1:18">
      <c r="A139" s="496"/>
      <c r="B139" s="496"/>
      <c r="C139" s="496"/>
      <c r="D139" s="496"/>
      <c r="E139" s="496"/>
      <c r="F139" s="496"/>
      <c r="G139" s="496"/>
      <c r="H139" s="496"/>
      <c r="I139" s="496"/>
      <c r="J139" s="496"/>
      <c r="K139" s="496"/>
      <c r="L139" s="496"/>
      <c r="M139" s="496"/>
      <c r="N139" s="496"/>
      <c r="O139" s="496"/>
      <c r="P139" s="496"/>
      <c r="Q139" s="496"/>
      <c r="R139" s="496"/>
    </row>
    <row r="140" spans="1:18">
      <c r="A140" s="496"/>
      <c r="B140" s="496"/>
      <c r="C140" s="496"/>
      <c r="D140" s="496"/>
      <c r="E140" s="496"/>
      <c r="F140" s="496"/>
      <c r="G140" s="496"/>
      <c r="H140" s="496"/>
      <c r="I140" s="496"/>
      <c r="J140" s="496"/>
      <c r="K140" s="496"/>
      <c r="L140" s="496"/>
      <c r="M140" s="496"/>
      <c r="N140" s="496"/>
      <c r="O140" s="496"/>
      <c r="P140" s="496"/>
      <c r="Q140" s="496"/>
      <c r="R140" s="496"/>
    </row>
    <row r="141" spans="1:18">
      <c r="A141" s="496"/>
      <c r="B141" s="496"/>
      <c r="C141" s="496"/>
      <c r="D141" s="496"/>
      <c r="E141" s="496"/>
      <c r="F141" s="496"/>
      <c r="G141" s="496"/>
      <c r="H141" s="496"/>
      <c r="I141" s="496"/>
      <c r="J141" s="496"/>
      <c r="K141" s="496"/>
      <c r="L141" s="496"/>
      <c r="M141" s="496"/>
      <c r="N141" s="496"/>
      <c r="O141" s="496"/>
      <c r="P141" s="496"/>
      <c r="Q141" s="496"/>
      <c r="R141" s="496"/>
    </row>
    <row r="142" spans="1:18">
      <c r="A142" s="496"/>
      <c r="B142" s="496"/>
      <c r="C142" s="496"/>
      <c r="D142" s="496"/>
      <c r="E142" s="496"/>
      <c r="F142" s="496"/>
      <c r="G142" s="496"/>
      <c r="H142" s="496"/>
      <c r="I142" s="496"/>
      <c r="J142" s="496"/>
      <c r="K142" s="496"/>
      <c r="L142" s="496"/>
      <c r="M142" s="496"/>
      <c r="N142" s="496"/>
      <c r="O142" s="496"/>
      <c r="P142" s="496"/>
      <c r="Q142" s="496"/>
      <c r="R142" s="496"/>
    </row>
    <row r="143" spans="1:18">
      <c r="A143" s="496"/>
      <c r="B143" s="496"/>
      <c r="C143" s="496"/>
      <c r="D143" s="496"/>
      <c r="E143" s="496"/>
      <c r="F143" s="496"/>
      <c r="G143" s="496"/>
      <c r="H143" s="496"/>
      <c r="I143" s="496"/>
      <c r="J143" s="496"/>
      <c r="K143" s="496"/>
      <c r="L143" s="496"/>
      <c r="M143" s="496"/>
      <c r="N143" s="496"/>
      <c r="O143" s="496"/>
      <c r="P143" s="496"/>
      <c r="Q143" s="496"/>
      <c r="R143" s="496"/>
    </row>
    <row r="144" spans="1:18">
      <c r="A144" s="496"/>
      <c r="B144" s="496"/>
      <c r="C144" s="496"/>
      <c r="D144" s="496"/>
      <c r="E144" s="496"/>
      <c r="F144" s="496"/>
      <c r="G144" s="496"/>
      <c r="H144" s="496"/>
      <c r="I144" s="496"/>
      <c r="J144" s="496"/>
      <c r="K144" s="496"/>
      <c r="L144" s="496"/>
      <c r="M144" s="496"/>
      <c r="N144" s="496"/>
      <c r="O144" s="496"/>
      <c r="P144" s="496"/>
      <c r="Q144" s="496"/>
      <c r="R144" s="496"/>
    </row>
    <row r="145" spans="1:18">
      <c r="A145" s="496"/>
      <c r="B145" s="496"/>
      <c r="C145" s="496"/>
      <c r="D145" s="496"/>
      <c r="E145" s="496"/>
      <c r="F145" s="496"/>
      <c r="G145" s="496"/>
      <c r="H145" s="496"/>
      <c r="I145" s="496"/>
      <c r="J145" s="496"/>
      <c r="K145" s="496"/>
      <c r="L145" s="496"/>
      <c r="M145" s="496"/>
      <c r="N145" s="496"/>
      <c r="O145" s="496"/>
      <c r="P145" s="496"/>
      <c r="Q145" s="496"/>
      <c r="R145" s="496"/>
    </row>
    <row r="146" spans="1:18">
      <c r="A146" s="496"/>
      <c r="B146" s="496"/>
      <c r="C146" s="496"/>
      <c r="D146" s="496"/>
      <c r="E146" s="496"/>
      <c r="F146" s="496"/>
      <c r="G146" s="496"/>
      <c r="H146" s="496"/>
      <c r="I146" s="496"/>
      <c r="J146" s="496"/>
      <c r="K146" s="496"/>
      <c r="L146" s="496"/>
      <c r="M146" s="496"/>
      <c r="N146" s="496"/>
      <c r="O146" s="496"/>
      <c r="P146" s="496"/>
      <c r="Q146" s="496"/>
      <c r="R146" s="496"/>
    </row>
    <row r="147" spans="1:18">
      <c r="A147" s="496"/>
      <c r="B147" s="496"/>
      <c r="C147" s="496"/>
      <c r="D147" s="496"/>
      <c r="E147" s="496"/>
      <c r="F147" s="496"/>
      <c r="G147" s="496"/>
      <c r="H147" s="496"/>
      <c r="I147" s="496"/>
      <c r="J147" s="496"/>
      <c r="K147" s="496"/>
      <c r="L147" s="496"/>
      <c r="M147" s="496"/>
      <c r="N147" s="496"/>
      <c r="O147" s="496"/>
      <c r="P147" s="496"/>
      <c r="Q147" s="496"/>
      <c r="R147" s="496"/>
    </row>
    <row r="148" spans="1:18">
      <c r="A148" s="496"/>
      <c r="B148" s="496"/>
      <c r="C148" s="496"/>
      <c r="D148" s="496"/>
      <c r="E148" s="496"/>
      <c r="F148" s="496"/>
      <c r="G148" s="496"/>
      <c r="H148" s="496"/>
      <c r="I148" s="496"/>
      <c r="J148" s="496"/>
      <c r="K148" s="496"/>
      <c r="L148" s="496"/>
      <c r="M148" s="496"/>
      <c r="N148" s="496"/>
      <c r="O148" s="496"/>
      <c r="P148" s="496"/>
      <c r="Q148" s="496"/>
      <c r="R148" s="496"/>
    </row>
    <row r="149" spans="1:18">
      <c r="A149" s="496"/>
      <c r="B149" s="496"/>
      <c r="C149" s="496"/>
      <c r="D149" s="496"/>
      <c r="E149" s="496"/>
      <c r="F149" s="496"/>
      <c r="G149" s="496"/>
      <c r="H149" s="496"/>
      <c r="I149" s="496"/>
      <c r="J149" s="496"/>
      <c r="K149" s="496"/>
      <c r="L149" s="496"/>
      <c r="M149" s="496"/>
      <c r="N149" s="496"/>
      <c r="O149" s="496"/>
      <c r="P149" s="496"/>
      <c r="Q149" s="496"/>
      <c r="R149" s="496"/>
    </row>
    <row r="150" spans="1:18">
      <c r="A150" s="496"/>
      <c r="B150" s="496"/>
      <c r="C150" s="496"/>
      <c r="D150" s="496"/>
      <c r="E150" s="496"/>
      <c r="F150" s="496"/>
      <c r="G150" s="496"/>
      <c r="H150" s="496"/>
      <c r="I150" s="496"/>
      <c r="J150" s="496"/>
      <c r="K150" s="496"/>
      <c r="L150" s="496"/>
      <c r="M150" s="496"/>
      <c r="N150" s="496"/>
      <c r="O150" s="496"/>
      <c r="P150" s="496"/>
      <c r="Q150" s="496"/>
      <c r="R150" s="496"/>
    </row>
    <row r="151" spans="1:18">
      <c r="A151" s="496"/>
      <c r="B151" s="496"/>
      <c r="C151" s="496"/>
      <c r="D151" s="496"/>
      <c r="E151" s="496"/>
      <c r="F151" s="496"/>
      <c r="G151" s="496"/>
      <c r="H151" s="496"/>
      <c r="I151" s="496"/>
      <c r="J151" s="496"/>
      <c r="K151" s="496"/>
      <c r="L151" s="496"/>
      <c r="M151" s="496"/>
      <c r="N151" s="496"/>
      <c r="O151" s="496"/>
      <c r="P151" s="496"/>
      <c r="Q151" s="496"/>
      <c r="R151" s="496"/>
    </row>
    <row r="152" spans="1:18">
      <c r="A152" s="496"/>
      <c r="B152" s="496"/>
      <c r="C152" s="496"/>
      <c r="D152" s="496"/>
      <c r="E152" s="496"/>
      <c r="F152" s="496"/>
      <c r="G152" s="496"/>
      <c r="H152" s="496"/>
      <c r="I152" s="496"/>
      <c r="J152" s="496"/>
      <c r="K152" s="496"/>
      <c r="L152" s="496"/>
      <c r="M152" s="496"/>
      <c r="N152" s="496"/>
      <c r="O152" s="496"/>
      <c r="P152" s="496"/>
      <c r="Q152" s="496"/>
      <c r="R152" s="496"/>
    </row>
    <row r="153" spans="1:18">
      <c r="A153" s="496"/>
      <c r="B153" s="496"/>
      <c r="C153" s="496"/>
      <c r="D153" s="496"/>
      <c r="E153" s="496"/>
      <c r="F153" s="496"/>
      <c r="G153" s="496"/>
      <c r="H153" s="496"/>
      <c r="I153" s="496"/>
      <c r="J153" s="496"/>
      <c r="K153" s="496"/>
      <c r="L153" s="496"/>
      <c r="M153" s="496"/>
      <c r="N153" s="496"/>
      <c r="O153" s="496"/>
      <c r="P153" s="496"/>
      <c r="Q153" s="496"/>
      <c r="R153" s="496"/>
    </row>
    <row r="154" spans="1:18">
      <c r="A154" s="496"/>
      <c r="B154" s="496"/>
      <c r="C154" s="496"/>
      <c r="D154" s="496"/>
      <c r="E154" s="496"/>
      <c r="F154" s="496"/>
      <c r="G154" s="496"/>
      <c r="H154" s="496"/>
      <c r="I154" s="496"/>
      <c r="J154" s="496"/>
      <c r="K154" s="496"/>
      <c r="L154" s="496"/>
      <c r="M154" s="496"/>
      <c r="N154" s="496"/>
      <c r="O154" s="496"/>
      <c r="P154" s="496"/>
      <c r="Q154" s="496"/>
      <c r="R154" s="496"/>
    </row>
    <row r="155" spans="1:18">
      <c r="A155" s="496"/>
      <c r="B155" s="496"/>
      <c r="C155" s="496"/>
      <c r="D155" s="496"/>
      <c r="E155" s="496"/>
      <c r="F155" s="496"/>
      <c r="G155" s="496"/>
      <c r="H155" s="496"/>
      <c r="I155" s="496"/>
      <c r="J155" s="496"/>
      <c r="K155" s="496"/>
      <c r="L155" s="496"/>
      <c r="M155" s="496"/>
      <c r="N155" s="496"/>
      <c r="O155" s="496"/>
      <c r="P155" s="496"/>
      <c r="Q155" s="496"/>
      <c r="R155" s="496"/>
    </row>
    <row r="156" spans="1:18">
      <c r="A156" s="496"/>
      <c r="B156" s="496"/>
      <c r="C156" s="496"/>
      <c r="D156" s="496"/>
      <c r="E156" s="496"/>
      <c r="F156" s="496"/>
      <c r="G156" s="496"/>
      <c r="H156" s="496"/>
      <c r="I156" s="496"/>
      <c r="J156" s="496"/>
      <c r="K156" s="496"/>
      <c r="L156" s="496"/>
      <c r="M156" s="496"/>
      <c r="N156" s="496"/>
      <c r="O156" s="496"/>
      <c r="P156" s="496"/>
      <c r="Q156" s="496"/>
      <c r="R156" s="496"/>
    </row>
    <row r="157" spans="1:18">
      <c r="A157" s="496"/>
      <c r="B157" s="496"/>
      <c r="C157" s="496"/>
      <c r="D157" s="496"/>
      <c r="E157" s="496"/>
      <c r="F157" s="496"/>
      <c r="G157" s="496"/>
      <c r="H157" s="496"/>
      <c r="I157" s="496"/>
      <c r="J157" s="496"/>
      <c r="K157" s="496"/>
      <c r="L157" s="496"/>
      <c r="M157" s="496"/>
      <c r="N157" s="496"/>
      <c r="O157" s="496"/>
      <c r="P157" s="496"/>
      <c r="Q157" s="496"/>
      <c r="R157" s="496"/>
    </row>
    <row r="158" spans="1:18">
      <c r="A158" s="496"/>
      <c r="B158" s="496"/>
      <c r="C158" s="496"/>
      <c r="D158" s="496"/>
      <c r="E158" s="496"/>
      <c r="F158" s="496"/>
      <c r="G158" s="496"/>
      <c r="H158" s="496"/>
      <c r="I158" s="496"/>
      <c r="J158" s="496"/>
      <c r="K158" s="496"/>
      <c r="L158" s="496"/>
      <c r="M158" s="496"/>
      <c r="N158" s="496"/>
      <c r="O158" s="496"/>
      <c r="P158" s="496"/>
      <c r="Q158" s="496"/>
      <c r="R158" s="496"/>
    </row>
    <row r="159" spans="1:18">
      <c r="A159" s="496"/>
      <c r="B159" s="496"/>
      <c r="C159" s="496"/>
      <c r="D159" s="496"/>
      <c r="E159" s="496"/>
      <c r="F159" s="496"/>
      <c r="G159" s="496"/>
      <c r="H159" s="496"/>
      <c r="I159" s="496"/>
      <c r="J159" s="496"/>
      <c r="K159" s="496"/>
      <c r="L159" s="496"/>
      <c r="M159" s="496"/>
      <c r="N159" s="496"/>
      <c r="O159" s="496"/>
      <c r="P159" s="496"/>
      <c r="Q159" s="496"/>
      <c r="R159" s="496"/>
    </row>
    <row r="160" spans="1:18">
      <c r="A160" s="496"/>
      <c r="B160" s="496"/>
      <c r="C160" s="496"/>
      <c r="D160" s="496"/>
      <c r="E160" s="496"/>
      <c r="F160" s="496"/>
      <c r="G160" s="496"/>
      <c r="H160" s="496"/>
      <c r="I160" s="496"/>
      <c r="J160" s="496"/>
      <c r="K160" s="496"/>
      <c r="L160" s="496"/>
      <c r="M160" s="496"/>
      <c r="N160" s="496"/>
      <c r="O160" s="496"/>
      <c r="P160" s="496"/>
      <c r="Q160" s="496"/>
      <c r="R160" s="496"/>
    </row>
    <row r="161" spans="1:18">
      <c r="A161" s="496"/>
      <c r="B161" s="496"/>
      <c r="C161" s="496"/>
      <c r="D161" s="496"/>
      <c r="E161" s="496"/>
      <c r="F161" s="496"/>
      <c r="G161" s="496"/>
      <c r="H161" s="496"/>
      <c r="I161" s="496"/>
      <c r="J161" s="496"/>
      <c r="K161" s="496"/>
      <c r="L161" s="496"/>
      <c r="M161" s="496"/>
      <c r="N161" s="496"/>
      <c r="O161" s="496"/>
      <c r="P161" s="496"/>
      <c r="Q161" s="496"/>
      <c r="R161" s="496"/>
    </row>
    <row r="162" spans="1:18">
      <c r="A162" s="496"/>
      <c r="B162" s="496"/>
      <c r="C162" s="496"/>
      <c r="D162" s="496"/>
      <c r="E162" s="496"/>
      <c r="F162" s="496"/>
      <c r="G162" s="496"/>
      <c r="H162" s="496"/>
      <c r="I162" s="496"/>
      <c r="J162" s="496"/>
      <c r="K162" s="496"/>
      <c r="L162" s="496"/>
      <c r="M162" s="496"/>
      <c r="N162" s="496"/>
      <c r="O162" s="496"/>
      <c r="P162" s="496"/>
      <c r="Q162" s="496"/>
      <c r="R162" s="496"/>
    </row>
    <row r="163" spans="1:18">
      <c r="A163" s="496"/>
      <c r="B163" s="496"/>
      <c r="C163" s="496"/>
      <c r="D163" s="496"/>
      <c r="E163" s="496"/>
      <c r="F163" s="496"/>
      <c r="G163" s="496"/>
      <c r="H163" s="496"/>
      <c r="I163" s="496"/>
      <c r="J163" s="496"/>
      <c r="K163" s="496"/>
      <c r="L163" s="496"/>
      <c r="M163" s="496"/>
      <c r="N163" s="496"/>
      <c r="O163" s="496"/>
      <c r="P163" s="496"/>
      <c r="Q163" s="496"/>
      <c r="R163" s="496"/>
    </row>
    <row r="164" spans="1:18">
      <c r="A164" s="496"/>
      <c r="B164" s="496"/>
      <c r="C164" s="496"/>
      <c r="D164" s="496"/>
      <c r="E164" s="496"/>
      <c r="F164" s="496"/>
      <c r="G164" s="496"/>
      <c r="H164" s="496"/>
      <c r="I164" s="496"/>
      <c r="J164" s="496"/>
      <c r="K164" s="496"/>
      <c r="L164" s="496"/>
      <c r="M164" s="496"/>
      <c r="N164" s="496"/>
      <c r="O164" s="496"/>
      <c r="P164" s="496"/>
      <c r="Q164" s="496"/>
      <c r="R164" s="496"/>
    </row>
    <row r="165" spans="1:18">
      <c r="A165" s="496"/>
      <c r="B165" s="496"/>
      <c r="C165" s="496"/>
      <c r="D165" s="496"/>
      <c r="E165" s="496"/>
      <c r="F165" s="496"/>
      <c r="G165" s="496"/>
      <c r="H165" s="496"/>
      <c r="I165" s="496"/>
      <c r="J165" s="496"/>
      <c r="K165" s="496"/>
      <c r="L165" s="496"/>
      <c r="M165" s="496"/>
      <c r="N165" s="496"/>
      <c r="O165" s="496"/>
      <c r="P165" s="496"/>
      <c r="Q165" s="496"/>
      <c r="R165" s="496"/>
    </row>
    <row r="166" spans="1:18">
      <c r="A166" s="496"/>
      <c r="B166" s="496"/>
      <c r="C166" s="496"/>
      <c r="D166" s="496"/>
      <c r="E166" s="496"/>
      <c r="F166" s="496"/>
      <c r="G166" s="496"/>
      <c r="H166" s="496"/>
      <c r="I166" s="496"/>
      <c r="J166" s="496"/>
      <c r="K166" s="496"/>
      <c r="L166" s="496"/>
      <c r="M166" s="496"/>
      <c r="N166" s="496"/>
      <c r="O166" s="496"/>
      <c r="P166" s="496"/>
      <c r="Q166" s="496"/>
      <c r="R166" s="496"/>
    </row>
    <row r="167" spans="1:18">
      <c r="A167" s="496"/>
      <c r="B167" s="496"/>
      <c r="C167" s="496"/>
      <c r="D167" s="496"/>
      <c r="E167" s="496"/>
      <c r="F167" s="496"/>
      <c r="G167" s="496"/>
      <c r="H167" s="496"/>
      <c r="I167" s="496"/>
      <c r="J167" s="496"/>
      <c r="K167" s="496"/>
      <c r="L167" s="496"/>
      <c r="M167" s="496"/>
      <c r="N167" s="496"/>
      <c r="O167" s="496"/>
      <c r="P167" s="496"/>
      <c r="Q167" s="496"/>
      <c r="R167" s="496"/>
    </row>
    <row r="168" spans="1:18">
      <c r="A168" s="496"/>
      <c r="B168" s="496"/>
      <c r="C168" s="496"/>
      <c r="D168" s="496"/>
      <c r="E168" s="496"/>
      <c r="F168" s="496"/>
      <c r="G168" s="496"/>
      <c r="H168" s="496"/>
      <c r="I168" s="496"/>
      <c r="J168" s="496"/>
      <c r="K168" s="496"/>
      <c r="L168" s="496"/>
      <c r="M168" s="496"/>
      <c r="N168" s="496"/>
      <c r="O168" s="496"/>
      <c r="P168" s="496"/>
      <c r="Q168" s="496"/>
      <c r="R168" s="496"/>
    </row>
    <row r="169" spans="1:18">
      <c r="A169" s="496"/>
      <c r="B169" s="496"/>
      <c r="C169" s="496"/>
      <c r="D169" s="496"/>
      <c r="E169" s="496"/>
      <c r="F169" s="496"/>
      <c r="G169" s="496"/>
      <c r="H169" s="496"/>
      <c r="I169" s="496"/>
      <c r="J169" s="496"/>
      <c r="K169" s="496"/>
      <c r="L169" s="496"/>
      <c r="M169" s="496"/>
      <c r="N169" s="496"/>
      <c r="O169" s="496"/>
      <c r="P169" s="496"/>
      <c r="Q169" s="496"/>
      <c r="R169" s="496"/>
    </row>
    <row r="170" spans="1:18">
      <c r="A170" s="496"/>
      <c r="B170" s="496"/>
      <c r="C170" s="496"/>
      <c r="D170" s="496"/>
      <c r="E170" s="496"/>
      <c r="F170" s="496"/>
      <c r="G170" s="496"/>
      <c r="H170" s="496"/>
      <c r="I170" s="496"/>
      <c r="J170" s="496"/>
      <c r="K170" s="496"/>
      <c r="L170" s="496"/>
      <c r="M170" s="496"/>
      <c r="N170" s="496"/>
      <c r="O170" s="496"/>
      <c r="P170" s="496"/>
      <c r="Q170" s="496"/>
      <c r="R170" s="496"/>
    </row>
    <row r="171" spans="1:18">
      <c r="A171" s="496"/>
      <c r="B171" s="496"/>
      <c r="C171" s="496"/>
      <c r="D171" s="496"/>
      <c r="E171" s="496"/>
      <c r="F171" s="496"/>
      <c r="G171" s="496"/>
      <c r="H171" s="496"/>
      <c r="I171" s="496"/>
      <c r="J171" s="496"/>
      <c r="K171" s="496"/>
      <c r="L171" s="496"/>
      <c r="M171" s="496"/>
      <c r="N171" s="496"/>
      <c r="O171" s="496"/>
      <c r="P171" s="496"/>
      <c r="Q171" s="496"/>
      <c r="R171" s="496"/>
    </row>
    <row r="172" spans="1:18">
      <c r="A172" s="496"/>
      <c r="B172" s="496"/>
      <c r="C172" s="496"/>
      <c r="D172" s="496"/>
      <c r="E172" s="496"/>
      <c r="F172" s="496"/>
      <c r="G172" s="496"/>
      <c r="H172" s="496"/>
      <c r="I172" s="496"/>
      <c r="J172" s="496"/>
      <c r="K172" s="496"/>
      <c r="L172" s="496"/>
      <c r="M172" s="496"/>
      <c r="N172" s="496"/>
      <c r="O172" s="496"/>
      <c r="P172" s="496"/>
      <c r="Q172" s="496"/>
      <c r="R172" s="496"/>
    </row>
    <row r="173" spans="1:18">
      <c r="A173" s="496"/>
      <c r="B173" s="496"/>
      <c r="C173" s="496"/>
      <c r="D173" s="496"/>
      <c r="E173" s="496"/>
      <c r="F173" s="496"/>
      <c r="G173" s="496"/>
      <c r="H173" s="496"/>
      <c r="I173" s="496"/>
      <c r="J173" s="496"/>
      <c r="K173" s="496"/>
      <c r="L173" s="496"/>
      <c r="M173" s="496"/>
      <c r="N173" s="496"/>
      <c r="O173" s="496"/>
      <c r="P173" s="496"/>
      <c r="Q173" s="496"/>
      <c r="R173" s="496"/>
    </row>
  </sheetData>
  <sheetProtection selectLockedCells="1"/>
  <mergeCells count="21">
    <mergeCell ref="B27:C27"/>
    <mergeCell ref="G4:H5"/>
    <mergeCell ref="A7:H8"/>
    <mergeCell ref="G12:H12"/>
    <mergeCell ref="G13:H13"/>
    <mergeCell ref="G14:H14"/>
    <mergeCell ref="G15:H15"/>
    <mergeCell ref="G16:H16"/>
    <mergeCell ref="G17:H17"/>
    <mergeCell ref="G18:H18"/>
    <mergeCell ref="B26:C26"/>
    <mergeCell ref="E26:G26"/>
    <mergeCell ref="B4:C4"/>
    <mergeCell ref="B5:C5"/>
    <mergeCell ref="F4:F5"/>
    <mergeCell ref="B1:C1"/>
    <mergeCell ref="E1:F1"/>
    <mergeCell ref="G1:H1"/>
    <mergeCell ref="B2:C2"/>
    <mergeCell ref="E2:F2"/>
    <mergeCell ref="G2:H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verticalDpi="4294967294" r:id="rId1"/>
  <headerFooter>
    <oddFooter>&amp;Z&amp;F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2406770-773D-4FF2-8CD8-7ADB10EA883C}">
          <x14:formula1>
            <xm:f>Period!$AP$2:$AP$27</xm:f>
          </x14:formula1>
          <xm:sqref>D5</xm:sqref>
        </x14:dataValidation>
        <x14:dataValidation type="list" allowBlank="1" showInputMessage="1" showErrorMessage="1" xr:uid="{37B9D254-BB0F-4247-8530-B05C4EC8D32F}">
          <x14:formula1>
            <xm:f>Period!$Y$3:$Y$25</xm:f>
          </x14:formula1>
          <xm:sqref>E5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5CF9E-AE7E-4C5E-B10D-389D8F3DE503}">
  <sheetPr>
    <pageSetUpPr fitToPage="1"/>
  </sheetPr>
  <dimension ref="A1:AN687"/>
  <sheetViews>
    <sheetView showGridLines="0" showZeros="0" tabSelected="1" zoomScaleNormal="100" zoomScalePageLayoutView="85" workbookViewId="0">
      <selection activeCell="F43" sqref="F43"/>
    </sheetView>
  </sheetViews>
  <sheetFormatPr baseColWidth="10" defaultColWidth="11.42578125" defaultRowHeight="12.75"/>
  <cols>
    <col min="1" max="1" width="4.5703125" style="19" customWidth="1"/>
    <col min="2" max="2" width="4.7109375" style="19" customWidth="1"/>
    <col min="3" max="3" width="4.28515625" style="19" customWidth="1"/>
    <col min="4" max="4" width="6.42578125" style="19" bestFit="1" customWidth="1"/>
    <col min="5" max="5" width="6.7109375" style="19" customWidth="1"/>
    <col min="6" max="6" width="11" style="495" customWidth="1"/>
    <col min="7" max="8" width="13.5703125" style="19" customWidth="1"/>
    <col min="9" max="9" width="21.85546875" style="19" customWidth="1"/>
    <col min="10" max="11" width="11.7109375" style="19" customWidth="1"/>
    <col min="12" max="12" width="13.42578125" style="18" customWidth="1"/>
    <col min="13" max="13" width="12.7109375" style="18" customWidth="1"/>
    <col min="14" max="14" width="10" style="18" customWidth="1"/>
    <col min="15" max="17" width="4.7109375" style="18" customWidth="1"/>
    <col min="18" max="251" width="11.42578125" style="19"/>
    <col min="252" max="252" width="5.42578125" style="19" customWidth="1"/>
    <col min="253" max="253" width="5" style="19" customWidth="1"/>
    <col min="254" max="254" width="10.5703125" style="19" bestFit="1" customWidth="1"/>
    <col min="255" max="255" width="10" style="19" bestFit="1" customWidth="1"/>
    <col min="256" max="256" width="6.42578125" style="19" customWidth="1"/>
    <col min="257" max="257" width="39.42578125" style="19" customWidth="1"/>
    <col min="258" max="258" width="31.140625" style="19" customWidth="1"/>
    <col min="259" max="259" width="12.140625" style="19" customWidth="1"/>
    <col min="260" max="260" width="6.5703125" style="19" customWidth="1"/>
    <col min="261" max="261" width="7.140625" style="19" customWidth="1"/>
    <col min="262" max="265" width="6.5703125" style="19" customWidth="1"/>
    <col min="266" max="267" width="11.42578125" style="19"/>
    <col min="268" max="273" width="0" style="19" hidden="1" customWidth="1"/>
    <col min="274" max="507" width="11.42578125" style="19"/>
    <col min="508" max="508" width="5.42578125" style="19" customWidth="1"/>
    <col min="509" max="509" width="5" style="19" customWidth="1"/>
    <col min="510" max="510" width="10.5703125" style="19" bestFit="1" customWidth="1"/>
    <col min="511" max="511" width="10" style="19" bestFit="1" customWidth="1"/>
    <col min="512" max="512" width="6.42578125" style="19" customWidth="1"/>
    <col min="513" max="513" width="39.42578125" style="19" customWidth="1"/>
    <col min="514" max="514" width="31.140625" style="19" customWidth="1"/>
    <col min="515" max="515" width="12.140625" style="19" customWidth="1"/>
    <col min="516" max="516" width="6.5703125" style="19" customWidth="1"/>
    <col min="517" max="517" width="7.140625" style="19" customWidth="1"/>
    <col min="518" max="521" width="6.5703125" style="19" customWidth="1"/>
    <col min="522" max="523" width="11.42578125" style="19"/>
    <col min="524" max="529" width="0" style="19" hidden="1" customWidth="1"/>
    <col min="530" max="763" width="11.42578125" style="19"/>
    <col min="764" max="764" width="5.42578125" style="19" customWidth="1"/>
    <col min="765" max="765" width="5" style="19" customWidth="1"/>
    <col min="766" max="766" width="10.5703125" style="19" bestFit="1" customWidth="1"/>
    <col min="767" max="767" width="10" style="19" bestFit="1" customWidth="1"/>
    <col min="768" max="768" width="6.42578125" style="19" customWidth="1"/>
    <col min="769" max="769" width="39.42578125" style="19" customWidth="1"/>
    <col min="770" max="770" width="31.140625" style="19" customWidth="1"/>
    <col min="771" max="771" width="12.140625" style="19" customWidth="1"/>
    <col min="772" max="772" width="6.5703125" style="19" customWidth="1"/>
    <col min="773" max="773" width="7.140625" style="19" customWidth="1"/>
    <col min="774" max="777" width="6.5703125" style="19" customWidth="1"/>
    <col min="778" max="779" width="11.42578125" style="19"/>
    <col min="780" max="785" width="0" style="19" hidden="1" customWidth="1"/>
    <col min="786" max="1019" width="11.42578125" style="19"/>
    <col min="1020" max="1020" width="5.42578125" style="19" customWidth="1"/>
    <col min="1021" max="1021" width="5" style="19" customWidth="1"/>
    <col min="1022" max="1022" width="10.5703125" style="19" bestFit="1" customWidth="1"/>
    <col min="1023" max="1023" width="10" style="19" bestFit="1" customWidth="1"/>
    <col min="1024" max="1024" width="6.42578125" style="19" customWidth="1"/>
    <col min="1025" max="1025" width="39.42578125" style="19" customWidth="1"/>
    <col min="1026" max="1026" width="31.140625" style="19" customWidth="1"/>
    <col min="1027" max="1027" width="12.140625" style="19" customWidth="1"/>
    <col min="1028" max="1028" width="6.5703125" style="19" customWidth="1"/>
    <col min="1029" max="1029" width="7.140625" style="19" customWidth="1"/>
    <col min="1030" max="1033" width="6.5703125" style="19" customWidth="1"/>
    <col min="1034" max="1035" width="11.42578125" style="19"/>
    <col min="1036" max="1041" width="0" style="19" hidden="1" customWidth="1"/>
    <col min="1042" max="1275" width="11.42578125" style="19"/>
    <col min="1276" max="1276" width="5.42578125" style="19" customWidth="1"/>
    <col min="1277" max="1277" width="5" style="19" customWidth="1"/>
    <col min="1278" max="1278" width="10.5703125" style="19" bestFit="1" customWidth="1"/>
    <col min="1279" max="1279" width="10" style="19" bestFit="1" customWidth="1"/>
    <col min="1280" max="1280" width="6.42578125" style="19" customWidth="1"/>
    <col min="1281" max="1281" width="39.42578125" style="19" customWidth="1"/>
    <col min="1282" max="1282" width="31.140625" style="19" customWidth="1"/>
    <col min="1283" max="1283" width="12.140625" style="19" customWidth="1"/>
    <col min="1284" max="1284" width="6.5703125" style="19" customWidth="1"/>
    <col min="1285" max="1285" width="7.140625" style="19" customWidth="1"/>
    <col min="1286" max="1289" width="6.5703125" style="19" customWidth="1"/>
    <col min="1290" max="1291" width="11.42578125" style="19"/>
    <col min="1292" max="1297" width="0" style="19" hidden="1" customWidth="1"/>
    <col min="1298" max="1531" width="11.42578125" style="19"/>
    <col min="1532" max="1532" width="5.42578125" style="19" customWidth="1"/>
    <col min="1533" max="1533" width="5" style="19" customWidth="1"/>
    <col min="1534" max="1534" width="10.5703125" style="19" bestFit="1" customWidth="1"/>
    <col min="1535" max="1535" width="10" style="19" bestFit="1" customWidth="1"/>
    <col min="1536" max="1536" width="6.42578125" style="19" customWidth="1"/>
    <col min="1537" max="1537" width="39.42578125" style="19" customWidth="1"/>
    <col min="1538" max="1538" width="31.140625" style="19" customWidth="1"/>
    <col min="1539" max="1539" width="12.140625" style="19" customWidth="1"/>
    <col min="1540" max="1540" width="6.5703125" style="19" customWidth="1"/>
    <col min="1541" max="1541" width="7.140625" style="19" customWidth="1"/>
    <col min="1542" max="1545" width="6.5703125" style="19" customWidth="1"/>
    <col min="1546" max="1547" width="11.42578125" style="19"/>
    <col min="1548" max="1553" width="0" style="19" hidden="1" customWidth="1"/>
    <col min="1554" max="1787" width="11.42578125" style="19"/>
    <col min="1788" max="1788" width="5.42578125" style="19" customWidth="1"/>
    <col min="1789" max="1789" width="5" style="19" customWidth="1"/>
    <col min="1790" max="1790" width="10.5703125" style="19" bestFit="1" customWidth="1"/>
    <col min="1791" max="1791" width="10" style="19" bestFit="1" customWidth="1"/>
    <col min="1792" max="1792" width="6.42578125" style="19" customWidth="1"/>
    <col min="1793" max="1793" width="39.42578125" style="19" customWidth="1"/>
    <col min="1794" max="1794" width="31.140625" style="19" customWidth="1"/>
    <col min="1795" max="1795" width="12.140625" style="19" customWidth="1"/>
    <col min="1796" max="1796" width="6.5703125" style="19" customWidth="1"/>
    <col min="1797" max="1797" width="7.140625" style="19" customWidth="1"/>
    <col min="1798" max="1801" width="6.5703125" style="19" customWidth="1"/>
    <col min="1802" max="1803" width="11.42578125" style="19"/>
    <col min="1804" max="1809" width="0" style="19" hidden="1" customWidth="1"/>
    <col min="1810" max="2043" width="11.42578125" style="19"/>
    <col min="2044" max="2044" width="5.42578125" style="19" customWidth="1"/>
    <col min="2045" max="2045" width="5" style="19" customWidth="1"/>
    <col min="2046" max="2046" width="10.5703125" style="19" bestFit="1" customWidth="1"/>
    <col min="2047" max="2047" width="10" style="19" bestFit="1" customWidth="1"/>
    <col min="2048" max="2048" width="6.42578125" style="19" customWidth="1"/>
    <col min="2049" max="2049" width="39.42578125" style="19" customWidth="1"/>
    <col min="2050" max="2050" width="31.140625" style="19" customWidth="1"/>
    <col min="2051" max="2051" width="12.140625" style="19" customWidth="1"/>
    <col min="2052" max="2052" width="6.5703125" style="19" customWidth="1"/>
    <col min="2053" max="2053" width="7.140625" style="19" customWidth="1"/>
    <col min="2054" max="2057" width="6.5703125" style="19" customWidth="1"/>
    <col min="2058" max="2059" width="11.42578125" style="19"/>
    <col min="2060" max="2065" width="0" style="19" hidden="1" customWidth="1"/>
    <col min="2066" max="2299" width="11.42578125" style="19"/>
    <col min="2300" max="2300" width="5.42578125" style="19" customWidth="1"/>
    <col min="2301" max="2301" width="5" style="19" customWidth="1"/>
    <col min="2302" max="2302" width="10.5703125" style="19" bestFit="1" customWidth="1"/>
    <col min="2303" max="2303" width="10" style="19" bestFit="1" customWidth="1"/>
    <col min="2304" max="2304" width="6.42578125" style="19" customWidth="1"/>
    <col min="2305" max="2305" width="39.42578125" style="19" customWidth="1"/>
    <col min="2306" max="2306" width="31.140625" style="19" customWidth="1"/>
    <col min="2307" max="2307" width="12.140625" style="19" customWidth="1"/>
    <col min="2308" max="2308" width="6.5703125" style="19" customWidth="1"/>
    <col min="2309" max="2309" width="7.140625" style="19" customWidth="1"/>
    <col min="2310" max="2313" width="6.5703125" style="19" customWidth="1"/>
    <col min="2314" max="2315" width="11.42578125" style="19"/>
    <col min="2316" max="2321" width="0" style="19" hidden="1" customWidth="1"/>
    <col min="2322" max="2555" width="11.42578125" style="19"/>
    <col min="2556" max="2556" width="5.42578125" style="19" customWidth="1"/>
    <col min="2557" max="2557" width="5" style="19" customWidth="1"/>
    <col min="2558" max="2558" width="10.5703125" style="19" bestFit="1" customWidth="1"/>
    <col min="2559" max="2559" width="10" style="19" bestFit="1" customWidth="1"/>
    <col min="2560" max="2560" width="6.42578125" style="19" customWidth="1"/>
    <col min="2561" max="2561" width="39.42578125" style="19" customWidth="1"/>
    <col min="2562" max="2562" width="31.140625" style="19" customWidth="1"/>
    <col min="2563" max="2563" width="12.140625" style="19" customWidth="1"/>
    <col min="2564" max="2564" width="6.5703125" style="19" customWidth="1"/>
    <col min="2565" max="2565" width="7.140625" style="19" customWidth="1"/>
    <col min="2566" max="2569" width="6.5703125" style="19" customWidth="1"/>
    <col min="2570" max="2571" width="11.42578125" style="19"/>
    <col min="2572" max="2577" width="0" style="19" hidden="1" customWidth="1"/>
    <col min="2578" max="2811" width="11.42578125" style="19"/>
    <col min="2812" max="2812" width="5.42578125" style="19" customWidth="1"/>
    <col min="2813" max="2813" width="5" style="19" customWidth="1"/>
    <col min="2814" max="2814" width="10.5703125" style="19" bestFit="1" customWidth="1"/>
    <col min="2815" max="2815" width="10" style="19" bestFit="1" customWidth="1"/>
    <col min="2816" max="2816" width="6.42578125" style="19" customWidth="1"/>
    <col min="2817" max="2817" width="39.42578125" style="19" customWidth="1"/>
    <col min="2818" max="2818" width="31.140625" style="19" customWidth="1"/>
    <col min="2819" max="2819" width="12.140625" style="19" customWidth="1"/>
    <col min="2820" max="2820" width="6.5703125" style="19" customWidth="1"/>
    <col min="2821" max="2821" width="7.140625" style="19" customWidth="1"/>
    <col min="2822" max="2825" width="6.5703125" style="19" customWidth="1"/>
    <col min="2826" max="2827" width="11.42578125" style="19"/>
    <col min="2828" max="2833" width="0" style="19" hidden="1" customWidth="1"/>
    <col min="2834" max="3067" width="11.42578125" style="19"/>
    <col min="3068" max="3068" width="5.42578125" style="19" customWidth="1"/>
    <col min="3069" max="3069" width="5" style="19" customWidth="1"/>
    <col min="3070" max="3070" width="10.5703125" style="19" bestFit="1" customWidth="1"/>
    <col min="3071" max="3071" width="10" style="19" bestFit="1" customWidth="1"/>
    <col min="3072" max="3072" width="6.42578125" style="19" customWidth="1"/>
    <col min="3073" max="3073" width="39.42578125" style="19" customWidth="1"/>
    <col min="3074" max="3074" width="31.140625" style="19" customWidth="1"/>
    <col min="3075" max="3075" width="12.140625" style="19" customWidth="1"/>
    <col min="3076" max="3076" width="6.5703125" style="19" customWidth="1"/>
    <col min="3077" max="3077" width="7.140625" style="19" customWidth="1"/>
    <col min="3078" max="3081" width="6.5703125" style="19" customWidth="1"/>
    <col min="3082" max="3083" width="11.42578125" style="19"/>
    <col min="3084" max="3089" width="0" style="19" hidden="1" customWidth="1"/>
    <col min="3090" max="3323" width="11.42578125" style="19"/>
    <col min="3324" max="3324" width="5.42578125" style="19" customWidth="1"/>
    <col min="3325" max="3325" width="5" style="19" customWidth="1"/>
    <col min="3326" max="3326" width="10.5703125" style="19" bestFit="1" customWidth="1"/>
    <col min="3327" max="3327" width="10" style="19" bestFit="1" customWidth="1"/>
    <col min="3328" max="3328" width="6.42578125" style="19" customWidth="1"/>
    <col min="3329" max="3329" width="39.42578125" style="19" customWidth="1"/>
    <col min="3330" max="3330" width="31.140625" style="19" customWidth="1"/>
    <col min="3331" max="3331" width="12.140625" style="19" customWidth="1"/>
    <col min="3332" max="3332" width="6.5703125" style="19" customWidth="1"/>
    <col min="3333" max="3333" width="7.140625" style="19" customWidth="1"/>
    <col min="3334" max="3337" width="6.5703125" style="19" customWidth="1"/>
    <col min="3338" max="3339" width="11.42578125" style="19"/>
    <col min="3340" max="3345" width="0" style="19" hidden="1" customWidth="1"/>
    <col min="3346" max="3579" width="11.42578125" style="19"/>
    <col min="3580" max="3580" width="5.42578125" style="19" customWidth="1"/>
    <col min="3581" max="3581" width="5" style="19" customWidth="1"/>
    <col min="3582" max="3582" width="10.5703125" style="19" bestFit="1" customWidth="1"/>
    <col min="3583" max="3583" width="10" style="19" bestFit="1" customWidth="1"/>
    <col min="3584" max="3584" width="6.42578125" style="19" customWidth="1"/>
    <col min="3585" max="3585" width="39.42578125" style="19" customWidth="1"/>
    <col min="3586" max="3586" width="31.140625" style="19" customWidth="1"/>
    <col min="3587" max="3587" width="12.140625" style="19" customWidth="1"/>
    <col min="3588" max="3588" width="6.5703125" style="19" customWidth="1"/>
    <col min="3589" max="3589" width="7.140625" style="19" customWidth="1"/>
    <col min="3590" max="3593" width="6.5703125" style="19" customWidth="1"/>
    <col min="3594" max="3595" width="11.42578125" style="19"/>
    <col min="3596" max="3601" width="0" style="19" hidden="1" customWidth="1"/>
    <col min="3602" max="3835" width="11.42578125" style="19"/>
    <col min="3836" max="3836" width="5.42578125" style="19" customWidth="1"/>
    <col min="3837" max="3837" width="5" style="19" customWidth="1"/>
    <col min="3838" max="3838" width="10.5703125" style="19" bestFit="1" customWidth="1"/>
    <col min="3839" max="3839" width="10" style="19" bestFit="1" customWidth="1"/>
    <col min="3840" max="3840" width="6.42578125" style="19" customWidth="1"/>
    <col min="3841" max="3841" width="39.42578125" style="19" customWidth="1"/>
    <col min="3842" max="3842" width="31.140625" style="19" customWidth="1"/>
    <col min="3843" max="3843" width="12.140625" style="19" customWidth="1"/>
    <col min="3844" max="3844" width="6.5703125" style="19" customWidth="1"/>
    <col min="3845" max="3845" width="7.140625" style="19" customWidth="1"/>
    <col min="3846" max="3849" width="6.5703125" style="19" customWidth="1"/>
    <col min="3850" max="3851" width="11.42578125" style="19"/>
    <col min="3852" max="3857" width="0" style="19" hidden="1" customWidth="1"/>
    <col min="3858" max="4091" width="11.42578125" style="19"/>
    <col min="4092" max="4092" width="5.42578125" style="19" customWidth="1"/>
    <col min="4093" max="4093" width="5" style="19" customWidth="1"/>
    <col min="4094" max="4094" width="10.5703125" style="19" bestFit="1" customWidth="1"/>
    <col min="4095" max="4095" width="10" style="19" bestFit="1" customWidth="1"/>
    <col min="4096" max="4096" width="6.42578125" style="19" customWidth="1"/>
    <col min="4097" max="4097" width="39.42578125" style="19" customWidth="1"/>
    <col min="4098" max="4098" width="31.140625" style="19" customWidth="1"/>
    <col min="4099" max="4099" width="12.140625" style="19" customWidth="1"/>
    <col min="4100" max="4100" width="6.5703125" style="19" customWidth="1"/>
    <col min="4101" max="4101" width="7.140625" style="19" customWidth="1"/>
    <col min="4102" max="4105" width="6.5703125" style="19" customWidth="1"/>
    <col min="4106" max="4107" width="11.42578125" style="19"/>
    <col min="4108" max="4113" width="0" style="19" hidden="1" customWidth="1"/>
    <col min="4114" max="4347" width="11.42578125" style="19"/>
    <col min="4348" max="4348" width="5.42578125" style="19" customWidth="1"/>
    <col min="4349" max="4349" width="5" style="19" customWidth="1"/>
    <col min="4350" max="4350" width="10.5703125" style="19" bestFit="1" customWidth="1"/>
    <col min="4351" max="4351" width="10" style="19" bestFit="1" customWidth="1"/>
    <col min="4352" max="4352" width="6.42578125" style="19" customWidth="1"/>
    <col min="4353" max="4353" width="39.42578125" style="19" customWidth="1"/>
    <col min="4354" max="4354" width="31.140625" style="19" customWidth="1"/>
    <col min="4355" max="4355" width="12.140625" style="19" customWidth="1"/>
    <col min="4356" max="4356" width="6.5703125" style="19" customWidth="1"/>
    <col min="4357" max="4357" width="7.140625" style="19" customWidth="1"/>
    <col min="4358" max="4361" width="6.5703125" style="19" customWidth="1"/>
    <col min="4362" max="4363" width="11.42578125" style="19"/>
    <col min="4364" max="4369" width="0" style="19" hidden="1" customWidth="1"/>
    <col min="4370" max="4603" width="11.42578125" style="19"/>
    <col min="4604" max="4604" width="5.42578125" style="19" customWidth="1"/>
    <col min="4605" max="4605" width="5" style="19" customWidth="1"/>
    <col min="4606" max="4606" width="10.5703125" style="19" bestFit="1" customWidth="1"/>
    <col min="4607" max="4607" width="10" style="19" bestFit="1" customWidth="1"/>
    <col min="4608" max="4608" width="6.42578125" style="19" customWidth="1"/>
    <col min="4609" max="4609" width="39.42578125" style="19" customWidth="1"/>
    <col min="4610" max="4610" width="31.140625" style="19" customWidth="1"/>
    <col min="4611" max="4611" width="12.140625" style="19" customWidth="1"/>
    <col min="4612" max="4612" width="6.5703125" style="19" customWidth="1"/>
    <col min="4613" max="4613" width="7.140625" style="19" customWidth="1"/>
    <col min="4614" max="4617" width="6.5703125" style="19" customWidth="1"/>
    <col min="4618" max="4619" width="11.42578125" style="19"/>
    <col min="4620" max="4625" width="0" style="19" hidden="1" customWidth="1"/>
    <col min="4626" max="4859" width="11.42578125" style="19"/>
    <col min="4860" max="4860" width="5.42578125" style="19" customWidth="1"/>
    <col min="4861" max="4861" width="5" style="19" customWidth="1"/>
    <col min="4862" max="4862" width="10.5703125" style="19" bestFit="1" customWidth="1"/>
    <col min="4863" max="4863" width="10" style="19" bestFit="1" customWidth="1"/>
    <col min="4864" max="4864" width="6.42578125" style="19" customWidth="1"/>
    <col min="4865" max="4865" width="39.42578125" style="19" customWidth="1"/>
    <col min="4866" max="4866" width="31.140625" style="19" customWidth="1"/>
    <col min="4867" max="4867" width="12.140625" style="19" customWidth="1"/>
    <col min="4868" max="4868" width="6.5703125" style="19" customWidth="1"/>
    <col min="4869" max="4869" width="7.140625" style="19" customWidth="1"/>
    <col min="4870" max="4873" width="6.5703125" style="19" customWidth="1"/>
    <col min="4874" max="4875" width="11.42578125" style="19"/>
    <col min="4876" max="4881" width="0" style="19" hidden="1" customWidth="1"/>
    <col min="4882" max="5115" width="11.42578125" style="19"/>
    <col min="5116" max="5116" width="5.42578125" style="19" customWidth="1"/>
    <col min="5117" max="5117" width="5" style="19" customWidth="1"/>
    <col min="5118" max="5118" width="10.5703125" style="19" bestFit="1" customWidth="1"/>
    <col min="5119" max="5119" width="10" style="19" bestFit="1" customWidth="1"/>
    <col min="5120" max="5120" width="6.42578125" style="19" customWidth="1"/>
    <col min="5121" max="5121" width="39.42578125" style="19" customWidth="1"/>
    <col min="5122" max="5122" width="31.140625" style="19" customWidth="1"/>
    <col min="5123" max="5123" width="12.140625" style="19" customWidth="1"/>
    <col min="5124" max="5124" width="6.5703125" style="19" customWidth="1"/>
    <col min="5125" max="5125" width="7.140625" style="19" customWidth="1"/>
    <col min="5126" max="5129" width="6.5703125" style="19" customWidth="1"/>
    <col min="5130" max="5131" width="11.42578125" style="19"/>
    <col min="5132" max="5137" width="0" style="19" hidden="1" customWidth="1"/>
    <col min="5138" max="5371" width="11.42578125" style="19"/>
    <col min="5372" max="5372" width="5.42578125" style="19" customWidth="1"/>
    <col min="5373" max="5373" width="5" style="19" customWidth="1"/>
    <col min="5374" max="5374" width="10.5703125" style="19" bestFit="1" customWidth="1"/>
    <col min="5375" max="5375" width="10" style="19" bestFit="1" customWidth="1"/>
    <col min="5376" max="5376" width="6.42578125" style="19" customWidth="1"/>
    <col min="5377" max="5377" width="39.42578125" style="19" customWidth="1"/>
    <col min="5378" max="5378" width="31.140625" style="19" customWidth="1"/>
    <col min="5379" max="5379" width="12.140625" style="19" customWidth="1"/>
    <col min="5380" max="5380" width="6.5703125" style="19" customWidth="1"/>
    <col min="5381" max="5381" width="7.140625" style="19" customWidth="1"/>
    <col min="5382" max="5385" width="6.5703125" style="19" customWidth="1"/>
    <col min="5386" max="5387" width="11.42578125" style="19"/>
    <col min="5388" max="5393" width="0" style="19" hidden="1" customWidth="1"/>
    <col min="5394" max="5627" width="11.42578125" style="19"/>
    <col min="5628" max="5628" width="5.42578125" style="19" customWidth="1"/>
    <col min="5629" max="5629" width="5" style="19" customWidth="1"/>
    <col min="5630" max="5630" width="10.5703125" style="19" bestFit="1" customWidth="1"/>
    <col min="5631" max="5631" width="10" style="19" bestFit="1" customWidth="1"/>
    <col min="5632" max="5632" width="6.42578125" style="19" customWidth="1"/>
    <col min="5633" max="5633" width="39.42578125" style="19" customWidth="1"/>
    <col min="5634" max="5634" width="31.140625" style="19" customWidth="1"/>
    <col min="5635" max="5635" width="12.140625" style="19" customWidth="1"/>
    <col min="5636" max="5636" width="6.5703125" style="19" customWidth="1"/>
    <col min="5637" max="5637" width="7.140625" style="19" customWidth="1"/>
    <col min="5638" max="5641" width="6.5703125" style="19" customWidth="1"/>
    <col min="5642" max="5643" width="11.42578125" style="19"/>
    <col min="5644" max="5649" width="0" style="19" hidden="1" customWidth="1"/>
    <col min="5650" max="5883" width="11.42578125" style="19"/>
    <col min="5884" max="5884" width="5.42578125" style="19" customWidth="1"/>
    <col min="5885" max="5885" width="5" style="19" customWidth="1"/>
    <col min="5886" max="5886" width="10.5703125" style="19" bestFit="1" customWidth="1"/>
    <col min="5887" max="5887" width="10" style="19" bestFit="1" customWidth="1"/>
    <col min="5888" max="5888" width="6.42578125" style="19" customWidth="1"/>
    <col min="5889" max="5889" width="39.42578125" style="19" customWidth="1"/>
    <col min="5890" max="5890" width="31.140625" style="19" customWidth="1"/>
    <col min="5891" max="5891" width="12.140625" style="19" customWidth="1"/>
    <col min="5892" max="5892" width="6.5703125" style="19" customWidth="1"/>
    <col min="5893" max="5893" width="7.140625" style="19" customWidth="1"/>
    <col min="5894" max="5897" width="6.5703125" style="19" customWidth="1"/>
    <col min="5898" max="5899" width="11.42578125" style="19"/>
    <col min="5900" max="5905" width="0" style="19" hidden="1" customWidth="1"/>
    <col min="5906" max="6139" width="11.42578125" style="19"/>
    <col min="6140" max="6140" width="5.42578125" style="19" customWidth="1"/>
    <col min="6141" max="6141" width="5" style="19" customWidth="1"/>
    <col min="6142" max="6142" width="10.5703125" style="19" bestFit="1" customWidth="1"/>
    <col min="6143" max="6143" width="10" style="19" bestFit="1" customWidth="1"/>
    <col min="6144" max="6144" width="6.42578125" style="19" customWidth="1"/>
    <col min="6145" max="6145" width="39.42578125" style="19" customWidth="1"/>
    <col min="6146" max="6146" width="31.140625" style="19" customWidth="1"/>
    <col min="6147" max="6147" width="12.140625" style="19" customWidth="1"/>
    <col min="6148" max="6148" width="6.5703125" style="19" customWidth="1"/>
    <col min="6149" max="6149" width="7.140625" style="19" customWidth="1"/>
    <col min="6150" max="6153" width="6.5703125" style="19" customWidth="1"/>
    <col min="6154" max="6155" width="11.42578125" style="19"/>
    <col min="6156" max="6161" width="0" style="19" hidden="1" customWidth="1"/>
    <col min="6162" max="6395" width="11.42578125" style="19"/>
    <col min="6396" max="6396" width="5.42578125" style="19" customWidth="1"/>
    <col min="6397" max="6397" width="5" style="19" customWidth="1"/>
    <col min="6398" max="6398" width="10.5703125" style="19" bestFit="1" customWidth="1"/>
    <col min="6399" max="6399" width="10" style="19" bestFit="1" customWidth="1"/>
    <col min="6400" max="6400" width="6.42578125" style="19" customWidth="1"/>
    <col min="6401" max="6401" width="39.42578125" style="19" customWidth="1"/>
    <col min="6402" max="6402" width="31.140625" style="19" customWidth="1"/>
    <col min="6403" max="6403" width="12.140625" style="19" customWidth="1"/>
    <col min="6404" max="6404" width="6.5703125" style="19" customWidth="1"/>
    <col min="6405" max="6405" width="7.140625" style="19" customWidth="1"/>
    <col min="6406" max="6409" width="6.5703125" style="19" customWidth="1"/>
    <col min="6410" max="6411" width="11.42578125" style="19"/>
    <col min="6412" max="6417" width="0" style="19" hidden="1" customWidth="1"/>
    <col min="6418" max="6651" width="11.42578125" style="19"/>
    <col min="6652" max="6652" width="5.42578125" style="19" customWidth="1"/>
    <col min="6653" max="6653" width="5" style="19" customWidth="1"/>
    <col min="6654" max="6654" width="10.5703125" style="19" bestFit="1" customWidth="1"/>
    <col min="6655" max="6655" width="10" style="19" bestFit="1" customWidth="1"/>
    <col min="6656" max="6656" width="6.42578125" style="19" customWidth="1"/>
    <col min="6657" max="6657" width="39.42578125" style="19" customWidth="1"/>
    <col min="6658" max="6658" width="31.140625" style="19" customWidth="1"/>
    <col min="6659" max="6659" width="12.140625" style="19" customWidth="1"/>
    <col min="6660" max="6660" width="6.5703125" style="19" customWidth="1"/>
    <col min="6661" max="6661" width="7.140625" style="19" customWidth="1"/>
    <col min="6662" max="6665" width="6.5703125" style="19" customWidth="1"/>
    <col min="6666" max="6667" width="11.42578125" style="19"/>
    <col min="6668" max="6673" width="0" style="19" hidden="1" customWidth="1"/>
    <col min="6674" max="6907" width="11.42578125" style="19"/>
    <col min="6908" max="6908" width="5.42578125" style="19" customWidth="1"/>
    <col min="6909" max="6909" width="5" style="19" customWidth="1"/>
    <col min="6910" max="6910" width="10.5703125" style="19" bestFit="1" customWidth="1"/>
    <col min="6911" max="6911" width="10" style="19" bestFit="1" customWidth="1"/>
    <col min="6912" max="6912" width="6.42578125" style="19" customWidth="1"/>
    <col min="6913" max="6913" width="39.42578125" style="19" customWidth="1"/>
    <col min="6914" max="6914" width="31.140625" style="19" customWidth="1"/>
    <col min="6915" max="6915" width="12.140625" style="19" customWidth="1"/>
    <col min="6916" max="6916" width="6.5703125" style="19" customWidth="1"/>
    <col min="6917" max="6917" width="7.140625" style="19" customWidth="1"/>
    <col min="6918" max="6921" width="6.5703125" style="19" customWidth="1"/>
    <col min="6922" max="6923" width="11.42578125" style="19"/>
    <col min="6924" max="6929" width="0" style="19" hidden="1" customWidth="1"/>
    <col min="6930" max="7163" width="11.42578125" style="19"/>
    <col min="7164" max="7164" width="5.42578125" style="19" customWidth="1"/>
    <col min="7165" max="7165" width="5" style="19" customWidth="1"/>
    <col min="7166" max="7166" width="10.5703125" style="19" bestFit="1" customWidth="1"/>
    <col min="7167" max="7167" width="10" style="19" bestFit="1" customWidth="1"/>
    <col min="7168" max="7168" width="6.42578125" style="19" customWidth="1"/>
    <col min="7169" max="7169" width="39.42578125" style="19" customWidth="1"/>
    <col min="7170" max="7170" width="31.140625" style="19" customWidth="1"/>
    <col min="7171" max="7171" width="12.140625" style="19" customWidth="1"/>
    <col min="7172" max="7172" width="6.5703125" style="19" customWidth="1"/>
    <col min="7173" max="7173" width="7.140625" style="19" customWidth="1"/>
    <col min="7174" max="7177" width="6.5703125" style="19" customWidth="1"/>
    <col min="7178" max="7179" width="11.42578125" style="19"/>
    <col min="7180" max="7185" width="0" style="19" hidden="1" customWidth="1"/>
    <col min="7186" max="7419" width="11.42578125" style="19"/>
    <col min="7420" max="7420" width="5.42578125" style="19" customWidth="1"/>
    <col min="7421" max="7421" width="5" style="19" customWidth="1"/>
    <col min="7422" max="7422" width="10.5703125" style="19" bestFit="1" customWidth="1"/>
    <col min="7423" max="7423" width="10" style="19" bestFit="1" customWidth="1"/>
    <col min="7424" max="7424" width="6.42578125" style="19" customWidth="1"/>
    <col min="7425" max="7425" width="39.42578125" style="19" customWidth="1"/>
    <col min="7426" max="7426" width="31.140625" style="19" customWidth="1"/>
    <col min="7427" max="7427" width="12.140625" style="19" customWidth="1"/>
    <col min="7428" max="7428" width="6.5703125" style="19" customWidth="1"/>
    <col min="7429" max="7429" width="7.140625" style="19" customWidth="1"/>
    <col min="7430" max="7433" width="6.5703125" style="19" customWidth="1"/>
    <col min="7434" max="7435" width="11.42578125" style="19"/>
    <col min="7436" max="7441" width="0" style="19" hidden="1" customWidth="1"/>
    <col min="7442" max="7675" width="11.42578125" style="19"/>
    <col min="7676" max="7676" width="5.42578125" style="19" customWidth="1"/>
    <col min="7677" max="7677" width="5" style="19" customWidth="1"/>
    <col min="7678" max="7678" width="10.5703125" style="19" bestFit="1" customWidth="1"/>
    <col min="7679" max="7679" width="10" style="19" bestFit="1" customWidth="1"/>
    <col min="7680" max="7680" width="6.42578125" style="19" customWidth="1"/>
    <col min="7681" max="7681" width="39.42578125" style="19" customWidth="1"/>
    <col min="7682" max="7682" width="31.140625" style="19" customWidth="1"/>
    <col min="7683" max="7683" width="12.140625" style="19" customWidth="1"/>
    <col min="7684" max="7684" width="6.5703125" style="19" customWidth="1"/>
    <col min="7685" max="7685" width="7.140625" style="19" customWidth="1"/>
    <col min="7686" max="7689" width="6.5703125" style="19" customWidth="1"/>
    <col min="7690" max="7691" width="11.42578125" style="19"/>
    <col min="7692" max="7697" width="0" style="19" hidden="1" customWidth="1"/>
    <col min="7698" max="7931" width="11.42578125" style="19"/>
    <col min="7932" max="7932" width="5.42578125" style="19" customWidth="1"/>
    <col min="7933" max="7933" width="5" style="19" customWidth="1"/>
    <col min="7934" max="7934" width="10.5703125" style="19" bestFit="1" customWidth="1"/>
    <col min="7935" max="7935" width="10" style="19" bestFit="1" customWidth="1"/>
    <col min="7936" max="7936" width="6.42578125" style="19" customWidth="1"/>
    <col min="7937" max="7937" width="39.42578125" style="19" customWidth="1"/>
    <col min="7938" max="7938" width="31.140625" style="19" customWidth="1"/>
    <col min="7939" max="7939" width="12.140625" style="19" customWidth="1"/>
    <col min="7940" max="7940" width="6.5703125" style="19" customWidth="1"/>
    <col min="7941" max="7941" width="7.140625" style="19" customWidth="1"/>
    <col min="7942" max="7945" width="6.5703125" style="19" customWidth="1"/>
    <col min="7946" max="7947" width="11.42578125" style="19"/>
    <col min="7948" max="7953" width="0" style="19" hidden="1" customWidth="1"/>
    <col min="7954" max="8187" width="11.42578125" style="19"/>
    <col min="8188" max="8188" width="5.42578125" style="19" customWidth="1"/>
    <col min="8189" max="8189" width="5" style="19" customWidth="1"/>
    <col min="8190" max="8190" width="10.5703125" style="19" bestFit="1" customWidth="1"/>
    <col min="8191" max="8191" width="10" style="19" bestFit="1" customWidth="1"/>
    <col min="8192" max="8192" width="6.42578125" style="19" customWidth="1"/>
    <col min="8193" max="8193" width="39.42578125" style="19" customWidth="1"/>
    <col min="8194" max="8194" width="31.140625" style="19" customWidth="1"/>
    <col min="8195" max="8195" width="12.140625" style="19" customWidth="1"/>
    <col min="8196" max="8196" width="6.5703125" style="19" customWidth="1"/>
    <col min="8197" max="8197" width="7.140625" style="19" customWidth="1"/>
    <col min="8198" max="8201" width="6.5703125" style="19" customWidth="1"/>
    <col min="8202" max="8203" width="11.42578125" style="19"/>
    <col min="8204" max="8209" width="0" style="19" hidden="1" customWidth="1"/>
    <col min="8210" max="8443" width="11.42578125" style="19"/>
    <col min="8444" max="8444" width="5.42578125" style="19" customWidth="1"/>
    <col min="8445" max="8445" width="5" style="19" customWidth="1"/>
    <col min="8446" max="8446" width="10.5703125" style="19" bestFit="1" customWidth="1"/>
    <col min="8447" max="8447" width="10" style="19" bestFit="1" customWidth="1"/>
    <col min="8448" max="8448" width="6.42578125" style="19" customWidth="1"/>
    <col min="8449" max="8449" width="39.42578125" style="19" customWidth="1"/>
    <col min="8450" max="8450" width="31.140625" style="19" customWidth="1"/>
    <col min="8451" max="8451" width="12.140625" style="19" customWidth="1"/>
    <col min="8452" max="8452" width="6.5703125" style="19" customWidth="1"/>
    <col min="8453" max="8453" width="7.140625" style="19" customWidth="1"/>
    <col min="8454" max="8457" width="6.5703125" style="19" customWidth="1"/>
    <col min="8458" max="8459" width="11.42578125" style="19"/>
    <col min="8460" max="8465" width="0" style="19" hidden="1" customWidth="1"/>
    <col min="8466" max="8699" width="11.42578125" style="19"/>
    <col min="8700" max="8700" width="5.42578125" style="19" customWidth="1"/>
    <col min="8701" max="8701" width="5" style="19" customWidth="1"/>
    <col min="8702" max="8702" width="10.5703125" style="19" bestFit="1" customWidth="1"/>
    <col min="8703" max="8703" width="10" style="19" bestFit="1" customWidth="1"/>
    <col min="8704" max="8704" width="6.42578125" style="19" customWidth="1"/>
    <col min="8705" max="8705" width="39.42578125" style="19" customWidth="1"/>
    <col min="8706" max="8706" width="31.140625" style="19" customWidth="1"/>
    <col min="8707" max="8707" width="12.140625" style="19" customWidth="1"/>
    <col min="8708" max="8708" width="6.5703125" style="19" customWidth="1"/>
    <col min="8709" max="8709" width="7.140625" style="19" customWidth="1"/>
    <col min="8710" max="8713" width="6.5703125" style="19" customWidth="1"/>
    <col min="8714" max="8715" width="11.42578125" style="19"/>
    <col min="8716" max="8721" width="0" style="19" hidden="1" customWidth="1"/>
    <col min="8722" max="8955" width="11.42578125" style="19"/>
    <col min="8956" max="8956" width="5.42578125" style="19" customWidth="1"/>
    <col min="8957" max="8957" width="5" style="19" customWidth="1"/>
    <col min="8958" max="8958" width="10.5703125" style="19" bestFit="1" customWidth="1"/>
    <col min="8959" max="8959" width="10" style="19" bestFit="1" customWidth="1"/>
    <col min="8960" max="8960" width="6.42578125" style="19" customWidth="1"/>
    <col min="8961" max="8961" width="39.42578125" style="19" customWidth="1"/>
    <col min="8962" max="8962" width="31.140625" style="19" customWidth="1"/>
    <col min="8963" max="8963" width="12.140625" style="19" customWidth="1"/>
    <col min="8964" max="8964" width="6.5703125" style="19" customWidth="1"/>
    <col min="8965" max="8965" width="7.140625" style="19" customWidth="1"/>
    <col min="8966" max="8969" width="6.5703125" style="19" customWidth="1"/>
    <col min="8970" max="8971" width="11.42578125" style="19"/>
    <col min="8972" max="8977" width="0" style="19" hidden="1" customWidth="1"/>
    <col min="8978" max="9211" width="11.42578125" style="19"/>
    <col min="9212" max="9212" width="5.42578125" style="19" customWidth="1"/>
    <col min="9213" max="9213" width="5" style="19" customWidth="1"/>
    <col min="9214" max="9214" width="10.5703125" style="19" bestFit="1" customWidth="1"/>
    <col min="9215" max="9215" width="10" style="19" bestFit="1" customWidth="1"/>
    <col min="9216" max="9216" width="6.42578125" style="19" customWidth="1"/>
    <col min="9217" max="9217" width="39.42578125" style="19" customWidth="1"/>
    <col min="9218" max="9218" width="31.140625" style="19" customWidth="1"/>
    <col min="9219" max="9219" width="12.140625" style="19" customWidth="1"/>
    <col min="9220" max="9220" width="6.5703125" style="19" customWidth="1"/>
    <col min="9221" max="9221" width="7.140625" style="19" customWidth="1"/>
    <col min="9222" max="9225" width="6.5703125" style="19" customWidth="1"/>
    <col min="9226" max="9227" width="11.42578125" style="19"/>
    <col min="9228" max="9233" width="0" style="19" hidden="1" customWidth="1"/>
    <col min="9234" max="9467" width="11.42578125" style="19"/>
    <col min="9468" max="9468" width="5.42578125" style="19" customWidth="1"/>
    <col min="9469" max="9469" width="5" style="19" customWidth="1"/>
    <col min="9470" max="9470" width="10.5703125" style="19" bestFit="1" customWidth="1"/>
    <col min="9471" max="9471" width="10" style="19" bestFit="1" customWidth="1"/>
    <col min="9472" max="9472" width="6.42578125" style="19" customWidth="1"/>
    <col min="9473" max="9473" width="39.42578125" style="19" customWidth="1"/>
    <col min="9474" max="9474" width="31.140625" style="19" customWidth="1"/>
    <col min="9475" max="9475" width="12.140625" style="19" customWidth="1"/>
    <col min="9476" max="9476" width="6.5703125" style="19" customWidth="1"/>
    <col min="9477" max="9477" width="7.140625" style="19" customWidth="1"/>
    <col min="9478" max="9481" width="6.5703125" style="19" customWidth="1"/>
    <col min="9482" max="9483" width="11.42578125" style="19"/>
    <col min="9484" max="9489" width="0" style="19" hidden="1" customWidth="1"/>
    <col min="9490" max="9723" width="11.42578125" style="19"/>
    <col min="9724" max="9724" width="5.42578125" style="19" customWidth="1"/>
    <col min="9725" max="9725" width="5" style="19" customWidth="1"/>
    <col min="9726" max="9726" width="10.5703125" style="19" bestFit="1" customWidth="1"/>
    <col min="9727" max="9727" width="10" style="19" bestFit="1" customWidth="1"/>
    <col min="9728" max="9728" width="6.42578125" style="19" customWidth="1"/>
    <col min="9729" max="9729" width="39.42578125" style="19" customWidth="1"/>
    <col min="9730" max="9730" width="31.140625" style="19" customWidth="1"/>
    <col min="9731" max="9731" width="12.140625" style="19" customWidth="1"/>
    <col min="9732" max="9732" width="6.5703125" style="19" customWidth="1"/>
    <col min="9733" max="9733" width="7.140625" style="19" customWidth="1"/>
    <col min="9734" max="9737" width="6.5703125" style="19" customWidth="1"/>
    <col min="9738" max="9739" width="11.42578125" style="19"/>
    <col min="9740" max="9745" width="0" style="19" hidden="1" customWidth="1"/>
    <col min="9746" max="9979" width="11.42578125" style="19"/>
    <col min="9980" max="9980" width="5.42578125" style="19" customWidth="1"/>
    <col min="9981" max="9981" width="5" style="19" customWidth="1"/>
    <col min="9982" max="9982" width="10.5703125" style="19" bestFit="1" customWidth="1"/>
    <col min="9983" max="9983" width="10" style="19" bestFit="1" customWidth="1"/>
    <col min="9984" max="9984" width="6.42578125" style="19" customWidth="1"/>
    <col min="9985" max="9985" width="39.42578125" style="19" customWidth="1"/>
    <col min="9986" max="9986" width="31.140625" style="19" customWidth="1"/>
    <col min="9987" max="9987" width="12.140625" style="19" customWidth="1"/>
    <col min="9988" max="9988" width="6.5703125" style="19" customWidth="1"/>
    <col min="9989" max="9989" width="7.140625" style="19" customWidth="1"/>
    <col min="9990" max="9993" width="6.5703125" style="19" customWidth="1"/>
    <col min="9994" max="9995" width="11.42578125" style="19"/>
    <col min="9996" max="10001" width="0" style="19" hidden="1" customWidth="1"/>
    <col min="10002" max="10235" width="11.42578125" style="19"/>
    <col min="10236" max="10236" width="5.42578125" style="19" customWidth="1"/>
    <col min="10237" max="10237" width="5" style="19" customWidth="1"/>
    <col min="10238" max="10238" width="10.5703125" style="19" bestFit="1" customWidth="1"/>
    <col min="10239" max="10239" width="10" style="19" bestFit="1" customWidth="1"/>
    <col min="10240" max="10240" width="6.42578125" style="19" customWidth="1"/>
    <col min="10241" max="10241" width="39.42578125" style="19" customWidth="1"/>
    <col min="10242" max="10242" width="31.140625" style="19" customWidth="1"/>
    <col min="10243" max="10243" width="12.140625" style="19" customWidth="1"/>
    <col min="10244" max="10244" width="6.5703125" style="19" customWidth="1"/>
    <col min="10245" max="10245" width="7.140625" style="19" customWidth="1"/>
    <col min="10246" max="10249" width="6.5703125" style="19" customWidth="1"/>
    <col min="10250" max="10251" width="11.42578125" style="19"/>
    <col min="10252" max="10257" width="0" style="19" hidden="1" customWidth="1"/>
    <col min="10258" max="10491" width="11.42578125" style="19"/>
    <col min="10492" max="10492" width="5.42578125" style="19" customWidth="1"/>
    <col min="10493" max="10493" width="5" style="19" customWidth="1"/>
    <col min="10494" max="10494" width="10.5703125" style="19" bestFit="1" customWidth="1"/>
    <col min="10495" max="10495" width="10" style="19" bestFit="1" customWidth="1"/>
    <col min="10496" max="10496" width="6.42578125" style="19" customWidth="1"/>
    <col min="10497" max="10497" width="39.42578125" style="19" customWidth="1"/>
    <col min="10498" max="10498" width="31.140625" style="19" customWidth="1"/>
    <col min="10499" max="10499" width="12.140625" style="19" customWidth="1"/>
    <col min="10500" max="10500" width="6.5703125" style="19" customWidth="1"/>
    <col min="10501" max="10501" width="7.140625" style="19" customWidth="1"/>
    <col min="10502" max="10505" width="6.5703125" style="19" customWidth="1"/>
    <col min="10506" max="10507" width="11.42578125" style="19"/>
    <col min="10508" max="10513" width="0" style="19" hidden="1" customWidth="1"/>
    <col min="10514" max="10747" width="11.42578125" style="19"/>
    <col min="10748" max="10748" width="5.42578125" style="19" customWidth="1"/>
    <col min="10749" max="10749" width="5" style="19" customWidth="1"/>
    <col min="10750" max="10750" width="10.5703125" style="19" bestFit="1" customWidth="1"/>
    <col min="10751" max="10751" width="10" style="19" bestFit="1" customWidth="1"/>
    <col min="10752" max="10752" width="6.42578125" style="19" customWidth="1"/>
    <col min="10753" max="10753" width="39.42578125" style="19" customWidth="1"/>
    <col min="10754" max="10754" width="31.140625" style="19" customWidth="1"/>
    <col min="10755" max="10755" width="12.140625" style="19" customWidth="1"/>
    <col min="10756" max="10756" width="6.5703125" style="19" customWidth="1"/>
    <col min="10757" max="10757" width="7.140625" style="19" customWidth="1"/>
    <col min="10758" max="10761" width="6.5703125" style="19" customWidth="1"/>
    <col min="10762" max="10763" width="11.42578125" style="19"/>
    <col min="10764" max="10769" width="0" style="19" hidden="1" customWidth="1"/>
    <col min="10770" max="11003" width="11.42578125" style="19"/>
    <col min="11004" max="11004" width="5.42578125" style="19" customWidth="1"/>
    <col min="11005" max="11005" width="5" style="19" customWidth="1"/>
    <col min="11006" max="11006" width="10.5703125" style="19" bestFit="1" customWidth="1"/>
    <col min="11007" max="11007" width="10" style="19" bestFit="1" customWidth="1"/>
    <col min="11008" max="11008" width="6.42578125" style="19" customWidth="1"/>
    <col min="11009" max="11009" width="39.42578125" style="19" customWidth="1"/>
    <col min="11010" max="11010" width="31.140625" style="19" customWidth="1"/>
    <col min="11011" max="11011" width="12.140625" style="19" customWidth="1"/>
    <col min="11012" max="11012" width="6.5703125" style="19" customWidth="1"/>
    <col min="11013" max="11013" width="7.140625" style="19" customWidth="1"/>
    <col min="11014" max="11017" width="6.5703125" style="19" customWidth="1"/>
    <col min="11018" max="11019" width="11.42578125" style="19"/>
    <col min="11020" max="11025" width="0" style="19" hidden="1" customWidth="1"/>
    <col min="11026" max="11259" width="11.42578125" style="19"/>
    <col min="11260" max="11260" width="5.42578125" style="19" customWidth="1"/>
    <col min="11261" max="11261" width="5" style="19" customWidth="1"/>
    <col min="11262" max="11262" width="10.5703125" style="19" bestFit="1" customWidth="1"/>
    <col min="11263" max="11263" width="10" style="19" bestFit="1" customWidth="1"/>
    <col min="11264" max="11264" width="6.42578125" style="19" customWidth="1"/>
    <col min="11265" max="11265" width="39.42578125" style="19" customWidth="1"/>
    <col min="11266" max="11266" width="31.140625" style="19" customWidth="1"/>
    <col min="11267" max="11267" width="12.140625" style="19" customWidth="1"/>
    <col min="11268" max="11268" width="6.5703125" style="19" customWidth="1"/>
    <col min="11269" max="11269" width="7.140625" style="19" customWidth="1"/>
    <col min="11270" max="11273" width="6.5703125" style="19" customWidth="1"/>
    <col min="11274" max="11275" width="11.42578125" style="19"/>
    <col min="11276" max="11281" width="0" style="19" hidden="1" customWidth="1"/>
    <col min="11282" max="11515" width="11.42578125" style="19"/>
    <col min="11516" max="11516" width="5.42578125" style="19" customWidth="1"/>
    <col min="11517" max="11517" width="5" style="19" customWidth="1"/>
    <col min="11518" max="11518" width="10.5703125" style="19" bestFit="1" customWidth="1"/>
    <col min="11519" max="11519" width="10" style="19" bestFit="1" customWidth="1"/>
    <col min="11520" max="11520" width="6.42578125" style="19" customWidth="1"/>
    <col min="11521" max="11521" width="39.42578125" style="19" customWidth="1"/>
    <col min="11522" max="11522" width="31.140625" style="19" customWidth="1"/>
    <col min="11523" max="11523" width="12.140625" style="19" customWidth="1"/>
    <col min="11524" max="11524" width="6.5703125" style="19" customWidth="1"/>
    <col min="11525" max="11525" width="7.140625" style="19" customWidth="1"/>
    <col min="11526" max="11529" width="6.5703125" style="19" customWidth="1"/>
    <col min="11530" max="11531" width="11.42578125" style="19"/>
    <col min="11532" max="11537" width="0" style="19" hidden="1" customWidth="1"/>
    <col min="11538" max="11771" width="11.42578125" style="19"/>
    <col min="11772" max="11772" width="5.42578125" style="19" customWidth="1"/>
    <col min="11773" max="11773" width="5" style="19" customWidth="1"/>
    <col min="11774" max="11774" width="10.5703125" style="19" bestFit="1" customWidth="1"/>
    <col min="11775" max="11775" width="10" style="19" bestFit="1" customWidth="1"/>
    <col min="11776" max="11776" width="6.42578125" style="19" customWidth="1"/>
    <col min="11777" max="11777" width="39.42578125" style="19" customWidth="1"/>
    <col min="11778" max="11778" width="31.140625" style="19" customWidth="1"/>
    <col min="11779" max="11779" width="12.140625" style="19" customWidth="1"/>
    <col min="11780" max="11780" width="6.5703125" style="19" customWidth="1"/>
    <col min="11781" max="11781" width="7.140625" style="19" customWidth="1"/>
    <col min="11782" max="11785" width="6.5703125" style="19" customWidth="1"/>
    <col min="11786" max="11787" width="11.42578125" style="19"/>
    <col min="11788" max="11793" width="0" style="19" hidden="1" customWidth="1"/>
    <col min="11794" max="12027" width="11.42578125" style="19"/>
    <col min="12028" max="12028" width="5.42578125" style="19" customWidth="1"/>
    <col min="12029" max="12029" width="5" style="19" customWidth="1"/>
    <col min="12030" max="12030" width="10.5703125" style="19" bestFit="1" customWidth="1"/>
    <col min="12031" max="12031" width="10" style="19" bestFit="1" customWidth="1"/>
    <col min="12032" max="12032" width="6.42578125" style="19" customWidth="1"/>
    <col min="12033" max="12033" width="39.42578125" style="19" customWidth="1"/>
    <col min="12034" max="12034" width="31.140625" style="19" customWidth="1"/>
    <col min="12035" max="12035" width="12.140625" style="19" customWidth="1"/>
    <col min="12036" max="12036" width="6.5703125" style="19" customWidth="1"/>
    <col min="12037" max="12037" width="7.140625" style="19" customWidth="1"/>
    <col min="12038" max="12041" width="6.5703125" style="19" customWidth="1"/>
    <col min="12042" max="12043" width="11.42578125" style="19"/>
    <col min="12044" max="12049" width="0" style="19" hidden="1" customWidth="1"/>
    <col min="12050" max="12283" width="11.42578125" style="19"/>
    <col min="12284" max="12284" width="5.42578125" style="19" customWidth="1"/>
    <col min="12285" max="12285" width="5" style="19" customWidth="1"/>
    <col min="12286" max="12286" width="10.5703125" style="19" bestFit="1" customWidth="1"/>
    <col min="12287" max="12287" width="10" style="19" bestFit="1" customWidth="1"/>
    <col min="12288" max="12288" width="6.42578125" style="19" customWidth="1"/>
    <col min="12289" max="12289" width="39.42578125" style="19" customWidth="1"/>
    <col min="12290" max="12290" width="31.140625" style="19" customWidth="1"/>
    <col min="12291" max="12291" width="12.140625" style="19" customWidth="1"/>
    <col min="12292" max="12292" width="6.5703125" style="19" customWidth="1"/>
    <col min="12293" max="12293" width="7.140625" style="19" customWidth="1"/>
    <col min="12294" max="12297" width="6.5703125" style="19" customWidth="1"/>
    <col min="12298" max="12299" width="11.42578125" style="19"/>
    <col min="12300" max="12305" width="0" style="19" hidden="1" customWidth="1"/>
    <col min="12306" max="12539" width="11.42578125" style="19"/>
    <col min="12540" max="12540" width="5.42578125" style="19" customWidth="1"/>
    <col min="12541" max="12541" width="5" style="19" customWidth="1"/>
    <col min="12542" max="12542" width="10.5703125" style="19" bestFit="1" customWidth="1"/>
    <col min="12543" max="12543" width="10" style="19" bestFit="1" customWidth="1"/>
    <col min="12544" max="12544" width="6.42578125" style="19" customWidth="1"/>
    <col min="12545" max="12545" width="39.42578125" style="19" customWidth="1"/>
    <col min="12546" max="12546" width="31.140625" style="19" customWidth="1"/>
    <col min="12547" max="12547" width="12.140625" style="19" customWidth="1"/>
    <col min="12548" max="12548" width="6.5703125" style="19" customWidth="1"/>
    <col min="12549" max="12549" width="7.140625" style="19" customWidth="1"/>
    <col min="12550" max="12553" width="6.5703125" style="19" customWidth="1"/>
    <col min="12554" max="12555" width="11.42578125" style="19"/>
    <col min="12556" max="12561" width="0" style="19" hidden="1" customWidth="1"/>
    <col min="12562" max="12795" width="11.42578125" style="19"/>
    <col min="12796" max="12796" width="5.42578125" style="19" customWidth="1"/>
    <col min="12797" max="12797" width="5" style="19" customWidth="1"/>
    <col min="12798" max="12798" width="10.5703125" style="19" bestFit="1" customWidth="1"/>
    <col min="12799" max="12799" width="10" style="19" bestFit="1" customWidth="1"/>
    <col min="12800" max="12800" width="6.42578125" style="19" customWidth="1"/>
    <col min="12801" max="12801" width="39.42578125" style="19" customWidth="1"/>
    <col min="12802" max="12802" width="31.140625" style="19" customWidth="1"/>
    <col min="12803" max="12803" width="12.140625" style="19" customWidth="1"/>
    <col min="12804" max="12804" width="6.5703125" style="19" customWidth="1"/>
    <col min="12805" max="12805" width="7.140625" style="19" customWidth="1"/>
    <col min="12806" max="12809" width="6.5703125" style="19" customWidth="1"/>
    <col min="12810" max="12811" width="11.42578125" style="19"/>
    <col min="12812" max="12817" width="0" style="19" hidden="1" customWidth="1"/>
    <col min="12818" max="13051" width="11.42578125" style="19"/>
    <col min="13052" max="13052" width="5.42578125" style="19" customWidth="1"/>
    <col min="13053" max="13053" width="5" style="19" customWidth="1"/>
    <col min="13054" max="13054" width="10.5703125" style="19" bestFit="1" customWidth="1"/>
    <col min="13055" max="13055" width="10" style="19" bestFit="1" customWidth="1"/>
    <col min="13056" max="13056" width="6.42578125" style="19" customWidth="1"/>
    <col min="13057" max="13057" width="39.42578125" style="19" customWidth="1"/>
    <col min="13058" max="13058" width="31.140625" style="19" customWidth="1"/>
    <col min="13059" max="13059" width="12.140625" style="19" customWidth="1"/>
    <col min="13060" max="13060" width="6.5703125" style="19" customWidth="1"/>
    <col min="13061" max="13061" width="7.140625" style="19" customWidth="1"/>
    <col min="13062" max="13065" width="6.5703125" style="19" customWidth="1"/>
    <col min="13066" max="13067" width="11.42578125" style="19"/>
    <col min="13068" max="13073" width="0" style="19" hidden="1" customWidth="1"/>
    <col min="13074" max="13307" width="11.42578125" style="19"/>
    <col min="13308" max="13308" width="5.42578125" style="19" customWidth="1"/>
    <col min="13309" max="13309" width="5" style="19" customWidth="1"/>
    <col min="13310" max="13310" width="10.5703125" style="19" bestFit="1" customWidth="1"/>
    <col min="13311" max="13311" width="10" style="19" bestFit="1" customWidth="1"/>
    <col min="13312" max="13312" width="6.42578125" style="19" customWidth="1"/>
    <col min="13313" max="13313" width="39.42578125" style="19" customWidth="1"/>
    <col min="13314" max="13314" width="31.140625" style="19" customWidth="1"/>
    <col min="13315" max="13315" width="12.140625" style="19" customWidth="1"/>
    <col min="13316" max="13316" width="6.5703125" style="19" customWidth="1"/>
    <col min="13317" max="13317" width="7.140625" style="19" customWidth="1"/>
    <col min="13318" max="13321" width="6.5703125" style="19" customWidth="1"/>
    <col min="13322" max="13323" width="11.42578125" style="19"/>
    <col min="13324" max="13329" width="0" style="19" hidden="1" customWidth="1"/>
    <col min="13330" max="13563" width="11.42578125" style="19"/>
    <col min="13564" max="13564" width="5.42578125" style="19" customWidth="1"/>
    <col min="13565" max="13565" width="5" style="19" customWidth="1"/>
    <col min="13566" max="13566" width="10.5703125" style="19" bestFit="1" customWidth="1"/>
    <col min="13567" max="13567" width="10" style="19" bestFit="1" customWidth="1"/>
    <col min="13568" max="13568" width="6.42578125" style="19" customWidth="1"/>
    <col min="13569" max="13569" width="39.42578125" style="19" customWidth="1"/>
    <col min="13570" max="13570" width="31.140625" style="19" customWidth="1"/>
    <col min="13571" max="13571" width="12.140625" style="19" customWidth="1"/>
    <col min="13572" max="13572" width="6.5703125" style="19" customWidth="1"/>
    <col min="13573" max="13573" width="7.140625" style="19" customWidth="1"/>
    <col min="13574" max="13577" width="6.5703125" style="19" customWidth="1"/>
    <col min="13578" max="13579" width="11.42578125" style="19"/>
    <col min="13580" max="13585" width="0" style="19" hidden="1" customWidth="1"/>
    <col min="13586" max="13819" width="11.42578125" style="19"/>
    <col min="13820" max="13820" width="5.42578125" style="19" customWidth="1"/>
    <col min="13821" max="13821" width="5" style="19" customWidth="1"/>
    <col min="13822" max="13822" width="10.5703125" style="19" bestFit="1" customWidth="1"/>
    <col min="13823" max="13823" width="10" style="19" bestFit="1" customWidth="1"/>
    <col min="13824" max="13824" width="6.42578125" style="19" customWidth="1"/>
    <col min="13825" max="13825" width="39.42578125" style="19" customWidth="1"/>
    <col min="13826" max="13826" width="31.140625" style="19" customWidth="1"/>
    <col min="13827" max="13827" width="12.140625" style="19" customWidth="1"/>
    <col min="13828" max="13828" width="6.5703125" style="19" customWidth="1"/>
    <col min="13829" max="13829" width="7.140625" style="19" customWidth="1"/>
    <col min="13830" max="13833" width="6.5703125" style="19" customWidth="1"/>
    <col min="13834" max="13835" width="11.42578125" style="19"/>
    <col min="13836" max="13841" width="0" style="19" hidden="1" customWidth="1"/>
    <col min="13842" max="14075" width="11.42578125" style="19"/>
    <col min="14076" max="14076" width="5.42578125" style="19" customWidth="1"/>
    <col min="14077" max="14077" width="5" style="19" customWidth="1"/>
    <col min="14078" max="14078" width="10.5703125" style="19" bestFit="1" customWidth="1"/>
    <col min="14079" max="14079" width="10" style="19" bestFit="1" customWidth="1"/>
    <col min="14080" max="14080" width="6.42578125" style="19" customWidth="1"/>
    <col min="14081" max="14081" width="39.42578125" style="19" customWidth="1"/>
    <col min="14082" max="14082" width="31.140625" style="19" customWidth="1"/>
    <col min="14083" max="14083" width="12.140625" style="19" customWidth="1"/>
    <col min="14084" max="14084" width="6.5703125" style="19" customWidth="1"/>
    <col min="14085" max="14085" width="7.140625" style="19" customWidth="1"/>
    <col min="14086" max="14089" width="6.5703125" style="19" customWidth="1"/>
    <col min="14090" max="14091" width="11.42578125" style="19"/>
    <col min="14092" max="14097" width="0" style="19" hidden="1" customWidth="1"/>
    <col min="14098" max="14331" width="11.42578125" style="19"/>
    <col min="14332" max="14332" width="5.42578125" style="19" customWidth="1"/>
    <col min="14333" max="14333" width="5" style="19" customWidth="1"/>
    <col min="14334" max="14334" width="10.5703125" style="19" bestFit="1" customWidth="1"/>
    <col min="14335" max="14335" width="10" style="19" bestFit="1" customWidth="1"/>
    <col min="14336" max="14336" width="6.42578125" style="19" customWidth="1"/>
    <col min="14337" max="14337" width="39.42578125" style="19" customWidth="1"/>
    <col min="14338" max="14338" width="31.140625" style="19" customWidth="1"/>
    <col min="14339" max="14339" width="12.140625" style="19" customWidth="1"/>
    <col min="14340" max="14340" width="6.5703125" style="19" customWidth="1"/>
    <col min="14341" max="14341" width="7.140625" style="19" customWidth="1"/>
    <col min="14342" max="14345" width="6.5703125" style="19" customWidth="1"/>
    <col min="14346" max="14347" width="11.42578125" style="19"/>
    <col min="14348" max="14353" width="0" style="19" hidden="1" customWidth="1"/>
    <col min="14354" max="14587" width="11.42578125" style="19"/>
    <col min="14588" max="14588" width="5.42578125" style="19" customWidth="1"/>
    <col min="14589" max="14589" width="5" style="19" customWidth="1"/>
    <col min="14590" max="14590" width="10.5703125" style="19" bestFit="1" customWidth="1"/>
    <col min="14591" max="14591" width="10" style="19" bestFit="1" customWidth="1"/>
    <col min="14592" max="14592" width="6.42578125" style="19" customWidth="1"/>
    <col min="14593" max="14593" width="39.42578125" style="19" customWidth="1"/>
    <col min="14594" max="14594" width="31.140625" style="19" customWidth="1"/>
    <col min="14595" max="14595" width="12.140625" style="19" customWidth="1"/>
    <col min="14596" max="14596" width="6.5703125" style="19" customWidth="1"/>
    <col min="14597" max="14597" width="7.140625" style="19" customWidth="1"/>
    <col min="14598" max="14601" width="6.5703125" style="19" customWidth="1"/>
    <col min="14602" max="14603" width="11.42578125" style="19"/>
    <col min="14604" max="14609" width="0" style="19" hidden="1" customWidth="1"/>
    <col min="14610" max="14843" width="11.42578125" style="19"/>
    <col min="14844" max="14844" width="5.42578125" style="19" customWidth="1"/>
    <col min="14845" max="14845" width="5" style="19" customWidth="1"/>
    <col min="14846" max="14846" width="10.5703125" style="19" bestFit="1" customWidth="1"/>
    <col min="14847" max="14847" width="10" style="19" bestFit="1" customWidth="1"/>
    <col min="14848" max="14848" width="6.42578125" style="19" customWidth="1"/>
    <col min="14849" max="14849" width="39.42578125" style="19" customWidth="1"/>
    <col min="14850" max="14850" width="31.140625" style="19" customWidth="1"/>
    <col min="14851" max="14851" width="12.140625" style="19" customWidth="1"/>
    <col min="14852" max="14852" width="6.5703125" style="19" customWidth="1"/>
    <col min="14853" max="14853" width="7.140625" style="19" customWidth="1"/>
    <col min="14854" max="14857" width="6.5703125" style="19" customWidth="1"/>
    <col min="14858" max="14859" width="11.42578125" style="19"/>
    <col min="14860" max="14865" width="0" style="19" hidden="1" customWidth="1"/>
    <col min="14866" max="15099" width="11.42578125" style="19"/>
    <col min="15100" max="15100" width="5.42578125" style="19" customWidth="1"/>
    <col min="15101" max="15101" width="5" style="19" customWidth="1"/>
    <col min="15102" max="15102" width="10.5703125" style="19" bestFit="1" customWidth="1"/>
    <col min="15103" max="15103" width="10" style="19" bestFit="1" customWidth="1"/>
    <col min="15104" max="15104" width="6.42578125" style="19" customWidth="1"/>
    <col min="15105" max="15105" width="39.42578125" style="19" customWidth="1"/>
    <col min="15106" max="15106" width="31.140625" style="19" customWidth="1"/>
    <col min="15107" max="15107" width="12.140625" style="19" customWidth="1"/>
    <col min="15108" max="15108" width="6.5703125" style="19" customWidth="1"/>
    <col min="15109" max="15109" width="7.140625" style="19" customWidth="1"/>
    <col min="15110" max="15113" width="6.5703125" style="19" customWidth="1"/>
    <col min="15114" max="15115" width="11.42578125" style="19"/>
    <col min="15116" max="15121" width="0" style="19" hidden="1" customWidth="1"/>
    <col min="15122" max="15355" width="11.42578125" style="19"/>
    <col min="15356" max="15356" width="5.42578125" style="19" customWidth="1"/>
    <col min="15357" max="15357" width="5" style="19" customWidth="1"/>
    <col min="15358" max="15358" width="10.5703125" style="19" bestFit="1" customWidth="1"/>
    <col min="15359" max="15359" width="10" style="19" bestFit="1" customWidth="1"/>
    <col min="15360" max="15360" width="6.42578125" style="19" customWidth="1"/>
    <col min="15361" max="15361" width="39.42578125" style="19" customWidth="1"/>
    <col min="15362" max="15362" width="31.140625" style="19" customWidth="1"/>
    <col min="15363" max="15363" width="12.140625" style="19" customWidth="1"/>
    <col min="15364" max="15364" width="6.5703125" style="19" customWidth="1"/>
    <col min="15365" max="15365" width="7.140625" style="19" customWidth="1"/>
    <col min="15366" max="15369" width="6.5703125" style="19" customWidth="1"/>
    <col min="15370" max="15371" width="11.42578125" style="19"/>
    <col min="15372" max="15377" width="0" style="19" hidden="1" customWidth="1"/>
    <col min="15378" max="15611" width="11.42578125" style="19"/>
    <col min="15612" max="15612" width="5.42578125" style="19" customWidth="1"/>
    <col min="15613" max="15613" width="5" style="19" customWidth="1"/>
    <col min="15614" max="15614" width="10.5703125" style="19" bestFit="1" customWidth="1"/>
    <col min="15615" max="15615" width="10" style="19" bestFit="1" customWidth="1"/>
    <col min="15616" max="15616" width="6.42578125" style="19" customWidth="1"/>
    <col min="15617" max="15617" width="39.42578125" style="19" customWidth="1"/>
    <col min="15618" max="15618" width="31.140625" style="19" customWidth="1"/>
    <col min="15619" max="15619" width="12.140625" style="19" customWidth="1"/>
    <col min="15620" max="15620" width="6.5703125" style="19" customWidth="1"/>
    <col min="15621" max="15621" width="7.140625" style="19" customWidth="1"/>
    <col min="15622" max="15625" width="6.5703125" style="19" customWidth="1"/>
    <col min="15626" max="15627" width="11.42578125" style="19"/>
    <col min="15628" max="15633" width="0" style="19" hidden="1" customWidth="1"/>
    <col min="15634" max="15867" width="11.42578125" style="19"/>
    <col min="15868" max="15868" width="5.42578125" style="19" customWidth="1"/>
    <col min="15869" max="15869" width="5" style="19" customWidth="1"/>
    <col min="15870" max="15870" width="10.5703125" style="19" bestFit="1" customWidth="1"/>
    <col min="15871" max="15871" width="10" style="19" bestFit="1" customWidth="1"/>
    <col min="15872" max="15872" width="6.42578125" style="19" customWidth="1"/>
    <col min="15873" max="15873" width="39.42578125" style="19" customWidth="1"/>
    <col min="15874" max="15874" width="31.140625" style="19" customWidth="1"/>
    <col min="15875" max="15875" width="12.140625" style="19" customWidth="1"/>
    <col min="15876" max="15876" width="6.5703125" style="19" customWidth="1"/>
    <col min="15877" max="15877" width="7.140625" style="19" customWidth="1"/>
    <col min="15878" max="15881" width="6.5703125" style="19" customWidth="1"/>
    <col min="15882" max="15883" width="11.42578125" style="19"/>
    <col min="15884" max="15889" width="0" style="19" hidden="1" customWidth="1"/>
    <col min="15890" max="16123" width="11.42578125" style="19"/>
    <col min="16124" max="16124" width="5.42578125" style="19" customWidth="1"/>
    <col min="16125" max="16125" width="5" style="19" customWidth="1"/>
    <col min="16126" max="16126" width="10.5703125" style="19" bestFit="1" customWidth="1"/>
    <col min="16127" max="16127" width="10" style="19" bestFit="1" customWidth="1"/>
    <col min="16128" max="16128" width="6.42578125" style="19" customWidth="1"/>
    <col min="16129" max="16129" width="39.42578125" style="19" customWidth="1"/>
    <col min="16130" max="16130" width="31.140625" style="19" customWidth="1"/>
    <col min="16131" max="16131" width="12.140625" style="19" customWidth="1"/>
    <col min="16132" max="16132" width="6.5703125" style="19" customWidth="1"/>
    <col min="16133" max="16133" width="7.140625" style="19" customWidth="1"/>
    <col min="16134" max="16137" width="6.5703125" style="19" customWidth="1"/>
    <col min="16138" max="16139" width="11.42578125" style="19"/>
    <col min="16140" max="16145" width="0" style="19" hidden="1" customWidth="1"/>
    <col min="16146" max="16384" width="11.42578125" style="19"/>
  </cols>
  <sheetData>
    <row r="1" spans="1:40" s="448" customFormat="1" ht="24.95" customHeight="1" thickBot="1">
      <c r="A1" s="446"/>
      <c r="B1" s="858"/>
      <c r="C1" s="858"/>
      <c r="D1" s="858"/>
      <c r="E1" s="858"/>
      <c r="F1" s="858"/>
      <c r="G1" s="859" t="s">
        <v>79</v>
      </c>
      <c r="H1" s="860"/>
      <c r="I1" s="860"/>
      <c r="J1" s="425" t="s">
        <v>172</v>
      </c>
      <c r="K1" s="843" t="s">
        <v>66</v>
      </c>
      <c r="L1" s="844"/>
      <c r="M1" s="845"/>
      <c r="N1" s="423" t="s">
        <v>22</v>
      </c>
      <c r="O1" s="447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</row>
    <row r="2" spans="1:40" s="448" customFormat="1" ht="39.950000000000003" customHeight="1" thickBot="1">
      <c r="A2" s="446"/>
      <c r="B2" s="858"/>
      <c r="C2" s="858"/>
      <c r="D2" s="858"/>
      <c r="E2" s="858"/>
      <c r="F2" s="858"/>
      <c r="G2" s="861" t="s">
        <v>206</v>
      </c>
      <c r="H2" s="862"/>
      <c r="I2" s="862"/>
      <c r="J2" s="426">
        <v>7</v>
      </c>
      <c r="K2" s="855">
        <f>VLOOKUP(N2,Period!A:C,3,FALSE)</f>
        <v>45668</v>
      </c>
      <c r="L2" s="856"/>
      <c r="M2" s="857"/>
      <c r="N2" s="424">
        <v>3</v>
      </c>
      <c r="O2" s="447"/>
      <c r="P2" s="446"/>
      <c r="Q2" s="446"/>
      <c r="R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  <c r="AL2" s="446"/>
      <c r="AM2" s="446"/>
      <c r="AN2" s="446"/>
    </row>
    <row r="3" spans="1:40" ht="16.5" thickBot="1">
      <c r="A3" s="449"/>
      <c r="B3" s="449"/>
      <c r="C3" s="449"/>
      <c r="D3" s="449"/>
      <c r="E3" s="449"/>
      <c r="F3" s="450"/>
      <c r="G3" s="449"/>
      <c r="H3" s="449"/>
      <c r="I3" s="449"/>
      <c r="J3" s="451"/>
      <c r="K3" s="451"/>
      <c r="L3" s="452"/>
      <c r="M3" s="453"/>
      <c r="N3" s="453"/>
      <c r="O3" s="453"/>
      <c r="P3" s="454"/>
      <c r="Q3" s="454"/>
      <c r="R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</row>
    <row r="4" spans="1:40" ht="27" customHeight="1" thickBot="1">
      <c r="A4" s="449"/>
      <c r="B4" s="449"/>
      <c r="C4" s="449"/>
      <c r="D4" s="449"/>
      <c r="E4" s="449"/>
      <c r="F4" s="450"/>
      <c r="G4" s="846" t="s">
        <v>173</v>
      </c>
      <c r="H4" s="847"/>
      <c r="I4" s="847"/>
      <c r="J4" s="848"/>
      <c r="K4" s="451"/>
      <c r="L4" s="211"/>
      <c r="M4" s="291" t="s">
        <v>65</v>
      </c>
      <c r="N4" s="292"/>
      <c r="O4" s="449"/>
      <c r="P4" s="454"/>
      <c r="Q4" s="454"/>
      <c r="R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  <c r="AK4" s="449"/>
      <c r="AL4" s="449"/>
      <c r="AM4" s="449"/>
      <c r="AN4" s="449"/>
    </row>
    <row r="5" spans="1:40" ht="21" customHeight="1" thickBot="1">
      <c r="A5" s="449"/>
      <c r="B5" s="449"/>
      <c r="C5" s="449"/>
      <c r="D5" s="449"/>
      <c r="E5" s="449"/>
      <c r="F5" s="450"/>
      <c r="G5" s="849" t="s">
        <v>207</v>
      </c>
      <c r="H5" s="850"/>
      <c r="I5" s="850"/>
      <c r="J5" s="851"/>
      <c r="K5" s="87"/>
      <c r="L5" s="211" t="s">
        <v>57</v>
      </c>
      <c r="M5" s="455" t="s">
        <v>199</v>
      </c>
      <c r="N5" s="456" t="s">
        <v>198</v>
      </c>
      <c r="O5" s="449"/>
      <c r="P5" s="454"/>
      <c r="Q5" s="454"/>
      <c r="R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449"/>
      <c r="AL5" s="449"/>
      <c r="AM5" s="449"/>
      <c r="AN5" s="449"/>
    </row>
    <row r="6" spans="1:40" ht="15.75" customHeight="1" thickBot="1">
      <c r="A6" s="449"/>
      <c r="B6" s="449"/>
      <c r="C6" s="449"/>
      <c r="D6" s="449"/>
      <c r="E6" s="449"/>
      <c r="F6" s="450"/>
      <c r="G6" s="852"/>
      <c r="H6" s="853"/>
      <c r="I6" s="853"/>
      <c r="J6" s="854"/>
      <c r="K6" s="87"/>
      <c r="L6" s="290">
        <f>SUM(L7:L8)</f>
        <v>0</v>
      </c>
      <c r="M6" s="455" t="s">
        <v>201</v>
      </c>
      <c r="N6" s="457" t="s">
        <v>200</v>
      </c>
      <c r="O6" s="449"/>
      <c r="P6" s="454"/>
      <c r="Q6" s="454"/>
      <c r="R6" s="449"/>
      <c r="S6" s="449"/>
      <c r="T6" s="449"/>
      <c r="U6" s="449"/>
      <c r="V6" s="449"/>
      <c r="W6" s="449"/>
      <c r="X6" s="449"/>
      <c r="Y6" s="449"/>
      <c r="Z6" s="449"/>
      <c r="AA6" s="449"/>
      <c r="AB6" s="449"/>
      <c r="AC6" s="449"/>
      <c r="AD6" s="449"/>
      <c r="AE6" s="449"/>
      <c r="AF6" s="449"/>
      <c r="AG6" s="449"/>
      <c r="AH6" s="449"/>
      <c r="AI6" s="449"/>
      <c r="AJ6" s="449"/>
      <c r="AK6" s="449"/>
      <c r="AL6" s="449"/>
      <c r="AM6" s="449"/>
      <c r="AN6" s="449"/>
    </row>
    <row r="7" spans="1:40" ht="24" customHeight="1" thickBot="1">
      <c r="A7" s="449"/>
      <c r="B7" s="866" t="s">
        <v>170</v>
      </c>
      <c r="C7" s="867"/>
      <c r="D7" s="867"/>
      <c r="E7" s="868"/>
      <c r="F7" s="450"/>
      <c r="G7" s="458"/>
      <c r="H7" s="459"/>
      <c r="I7" s="212"/>
      <c r="J7" s="449"/>
      <c r="K7" s="287" t="s">
        <v>195</v>
      </c>
      <c r="L7" s="422">
        <f>L46</f>
        <v>0</v>
      </c>
      <c r="M7" s="460" t="s">
        <v>202</v>
      </c>
      <c r="N7" s="461" t="s">
        <v>203</v>
      </c>
      <c r="O7" s="449"/>
      <c r="P7" s="462"/>
      <c r="Q7" s="462"/>
      <c r="R7" s="449"/>
      <c r="S7" s="449"/>
      <c r="T7" s="449"/>
      <c r="U7" s="449"/>
      <c r="V7" s="449"/>
      <c r="W7" s="449"/>
      <c r="X7" s="449"/>
      <c r="Y7" s="449"/>
      <c r="Z7" s="449"/>
      <c r="AA7" s="449"/>
      <c r="AB7" s="449"/>
      <c r="AC7" s="449"/>
      <c r="AD7" s="449"/>
      <c r="AE7" s="449"/>
      <c r="AF7" s="449"/>
      <c r="AG7" s="449"/>
      <c r="AH7" s="449"/>
      <c r="AI7" s="449"/>
      <c r="AJ7" s="449"/>
      <c r="AK7" s="449"/>
      <c r="AL7" s="449"/>
      <c r="AM7" s="449"/>
      <c r="AN7" s="449"/>
    </row>
    <row r="8" spans="1:40" ht="18" customHeight="1" thickBot="1">
      <c r="A8" s="449"/>
      <c r="B8" s="869"/>
      <c r="C8" s="870"/>
      <c r="D8" s="870"/>
      <c r="E8" s="871"/>
      <c r="F8" s="463"/>
      <c r="G8" s="449"/>
      <c r="H8" s="449"/>
      <c r="I8" s="213"/>
      <c r="J8" s="449"/>
      <c r="K8" s="288" t="s">
        <v>93</v>
      </c>
      <c r="L8" s="421">
        <f>M46</f>
        <v>0</v>
      </c>
      <c r="O8" s="820"/>
      <c r="P8" s="820"/>
      <c r="Q8" s="820"/>
      <c r="R8" s="449"/>
      <c r="S8" s="449"/>
      <c r="T8" s="449"/>
      <c r="U8" s="449"/>
      <c r="V8" s="449"/>
      <c r="W8" s="449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  <c r="AI8" s="449"/>
      <c r="AJ8" s="449"/>
      <c r="AK8" s="449"/>
      <c r="AL8" s="449"/>
      <c r="AM8" s="449"/>
      <c r="AN8" s="449"/>
    </row>
    <row r="9" spans="1:40" ht="17.25" customHeight="1" thickBot="1">
      <c r="A9" s="449"/>
      <c r="B9" s="464"/>
      <c r="C9" s="464"/>
      <c r="D9" s="464"/>
      <c r="E9" s="287"/>
      <c r="F9" s="465"/>
      <c r="G9" s="466"/>
      <c r="H9" s="466"/>
      <c r="I9" s="87"/>
      <c r="J9" s="449"/>
      <c r="K9" s="449"/>
      <c r="L9" s="467"/>
      <c r="M9" s="467"/>
      <c r="N9" s="468"/>
      <c r="O9" s="820"/>
      <c r="P9" s="820"/>
      <c r="Q9" s="820"/>
      <c r="R9" s="449"/>
      <c r="S9" s="449"/>
      <c r="T9" s="449"/>
      <c r="U9" s="449"/>
      <c r="V9" s="449"/>
      <c r="W9" s="449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  <c r="AI9" s="449"/>
      <c r="AJ9" s="449"/>
      <c r="AK9" s="449"/>
      <c r="AL9" s="449"/>
      <c r="AM9" s="449"/>
      <c r="AN9" s="449"/>
    </row>
    <row r="10" spans="1:40" ht="44.25" customHeight="1" thickBot="1">
      <c r="A10" s="449"/>
      <c r="B10" s="469"/>
      <c r="C10" s="469"/>
      <c r="D10" s="469"/>
      <c r="E10" s="469"/>
      <c r="F10" s="470" t="s">
        <v>197</v>
      </c>
      <c r="G10" s="863"/>
      <c r="H10" s="864"/>
      <c r="I10" s="864"/>
      <c r="J10" s="864"/>
      <c r="K10" s="865"/>
      <c r="L10" s="261" t="s">
        <v>58</v>
      </c>
      <c r="M10" s="289" t="s">
        <v>196</v>
      </c>
      <c r="N10" s="420" t="s">
        <v>194</v>
      </c>
      <c r="O10" s="820"/>
      <c r="P10" s="820"/>
      <c r="Q10" s="820"/>
      <c r="R10" s="449"/>
      <c r="S10" s="449"/>
      <c r="T10" s="449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49"/>
      <c r="AF10" s="449"/>
      <c r="AG10" s="449"/>
      <c r="AH10" s="449"/>
      <c r="AI10" s="449"/>
      <c r="AJ10" s="449"/>
      <c r="AK10" s="449"/>
      <c r="AL10" s="449"/>
      <c r="AM10" s="449"/>
      <c r="AN10" s="449"/>
    </row>
    <row r="11" spans="1:40" ht="20.100000000000001" customHeight="1">
      <c r="A11" s="449"/>
      <c r="B11" s="816" t="s">
        <v>71</v>
      </c>
      <c r="C11" s="821">
        <f>C16-1</f>
        <v>45662</v>
      </c>
      <c r="D11" s="801">
        <f>IF(G15="férié",0,F15)*IF(G15="vacance",0,1)*IF(G15="vacance sans solde",0,1)*IF(G15="congé spécial",0,1)*IF(G15="congé maladie",0,1)</f>
        <v>0</v>
      </c>
      <c r="E11" s="831" t="s">
        <v>239</v>
      </c>
      <c r="F11" s="471"/>
      <c r="G11" s="807"/>
      <c r="H11" s="808"/>
      <c r="I11" s="808"/>
      <c r="J11" s="808"/>
      <c r="K11" s="809"/>
      <c r="L11" s="824"/>
      <c r="M11" s="810"/>
      <c r="N11" s="795">
        <f>$F15</f>
        <v>0</v>
      </c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49"/>
      <c r="Z11" s="449"/>
      <c r="AA11" s="449"/>
      <c r="AB11" s="449"/>
      <c r="AC11" s="449"/>
      <c r="AD11" s="449"/>
      <c r="AE11" s="449"/>
      <c r="AF11" s="449"/>
      <c r="AG11" s="449"/>
      <c r="AH11" s="449"/>
      <c r="AI11" s="449"/>
      <c r="AJ11" s="449"/>
      <c r="AK11" s="449"/>
      <c r="AL11" s="449"/>
      <c r="AM11" s="449"/>
      <c r="AN11" s="449"/>
    </row>
    <row r="12" spans="1:40" ht="20.100000000000001" customHeight="1">
      <c r="A12" s="449"/>
      <c r="B12" s="817"/>
      <c r="C12" s="822"/>
      <c r="D12" s="802"/>
      <c r="E12" s="829"/>
      <c r="F12" s="472"/>
      <c r="G12" s="798"/>
      <c r="H12" s="799"/>
      <c r="I12" s="799"/>
      <c r="J12" s="799"/>
      <c r="K12" s="800"/>
      <c r="L12" s="825"/>
      <c r="M12" s="811"/>
      <c r="N12" s="796"/>
      <c r="O12" s="449"/>
      <c r="P12" s="449"/>
      <c r="Q12" s="449"/>
      <c r="R12" s="449"/>
      <c r="S12" s="449"/>
      <c r="T12" s="449"/>
      <c r="U12" s="449"/>
      <c r="V12" s="449"/>
      <c r="W12" s="449"/>
      <c r="X12" s="449"/>
      <c r="Y12" s="449"/>
      <c r="Z12" s="449"/>
      <c r="AA12" s="449"/>
      <c r="AB12" s="449"/>
      <c r="AC12" s="449"/>
      <c r="AD12" s="449"/>
      <c r="AE12" s="449"/>
      <c r="AF12" s="449"/>
      <c r="AG12" s="449"/>
      <c r="AH12" s="449"/>
      <c r="AI12" s="449"/>
      <c r="AJ12" s="449"/>
      <c r="AK12" s="449"/>
      <c r="AL12" s="449"/>
      <c r="AM12" s="449"/>
      <c r="AN12" s="449"/>
    </row>
    <row r="13" spans="1:40" ht="20.100000000000001" customHeight="1">
      <c r="A13" s="449"/>
      <c r="B13" s="817"/>
      <c r="C13" s="822"/>
      <c r="D13" s="802"/>
      <c r="E13" s="829"/>
      <c r="F13" s="472"/>
      <c r="G13" s="474"/>
      <c r="H13" s="475"/>
      <c r="I13" s="475"/>
      <c r="J13" s="475"/>
      <c r="K13" s="476"/>
      <c r="L13" s="825"/>
      <c r="M13" s="811"/>
      <c r="N13" s="796"/>
      <c r="O13" s="449"/>
      <c r="P13" s="449"/>
      <c r="Q13" s="449"/>
      <c r="R13" s="449"/>
      <c r="S13" s="449"/>
      <c r="T13" s="449"/>
      <c r="U13" s="449"/>
      <c r="V13" s="449"/>
      <c r="W13" s="449"/>
      <c r="X13" s="449"/>
      <c r="Y13" s="449"/>
      <c r="Z13" s="449"/>
      <c r="AA13" s="449"/>
      <c r="AB13" s="449"/>
      <c r="AC13" s="449"/>
      <c r="AD13" s="449"/>
      <c r="AE13" s="449"/>
      <c r="AF13" s="449"/>
      <c r="AG13" s="449"/>
      <c r="AH13" s="449"/>
      <c r="AI13" s="449"/>
      <c r="AJ13" s="449"/>
      <c r="AK13" s="449"/>
      <c r="AL13" s="449"/>
      <c r="AM13" s="449"/>
      <c r="AN13" s="449"/>
    </row>
    <row r="14" spans="1:40" ht="20.100000000000001" customHeight="1" thickBot="1">
      <c r="A14" s="449"/>
      <c r="B14" s="818"/>
      <c r="C14" s="822"/>
      <c r="D14" s="802"/>
      <c r="E14" s="829"/>
      <c r="F14" s="477"/>
      <c r="G14" s="474"/>
      <c r="H14" s="475"/>
      <c r="I14" s="475"/>
      <c r="J14" s="475"/>
      <c r="K14" s="473"/>
      <c r="L14" s="825"/>
      <c r="M14" s="811"/>
      <c r="N14" s="796"/>
      <c r="O14" s="449"/>
      <c r="P14" s="449"/>
      <c r="Q14" s="449"/>
      <c r="R14" s="449"/>
      <c r="S14" s="449"/>
      <c r="T14" s="449"/>
      <c r="U14" s="449"/>
      <c r="V14" s="449"/>
      <c r="W14" s="449"/>
      <c r="X14" s="449"/>
      <c r="Y14" s="449"/>
      <c r="Z14" s="449"/>
      <c r="AA14" s="449"/>
      <c r="AB14" s="449"/>
      <c r="AC14" s="449"/>
      <c r="AD14" s="449"/>
      <c r="AE14" s="449"/>
      <c r="AF14" s="449"/>
      <c r="AG14" s="449"/>
      <c r="AH14" s="449"/>
      <c r="AI14" s="449"/>
      <c r="AJ14" s="449"/>
      <c r="AK14" s="449"/>
      <c r="AL14" s="449"/>
      <c r="AM14" s="449"/>
      <c r="AN14" s="449"/>
    </row>
    <row r="15" spans="1:40" ht="30" customHeight="1" thickBot="1">
      <c r="A15" s="449"/>
      <c r="B15" s="819"/>
      <c r="C15" s="823"/>
      <c r="D15" s="803"/>
      <c r="E15" s="830"/>
      <c r="F15" s="478">
        <f>(F14-F13)+(F12-F11)</f>
        <v>0</v>
      </c>
      <c r="G15" s="804"/>
      <c r="H15" s="805"/>
      <c r="I15" s="805"/>
      <c r="J15" s="805"/>
      <c r="K15" s="806"/>
      <c r="L15" s="826"/>
      <c r="M15" s="812"/>
      <c r="N15" s="797"/>
      <c r="O15" s="449"/>
      <c r="P15" s="449"/>
      <c r="Q15" s="449"/>
      <c r="R15" s="449"/>
      <c r="S15" s="449"/>
      <c r="T15" s="449"/>
      <c r="U15" s="449"/>
      <c r="V15" s="449"/>
      <c r="W15" s="449"/>
      <c r="X15" s="449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  <c r="AL15" s="449"/>
      <c r="AM15" s="449"/>
      <c r="AN15" s="449"/>
    </row>
    <row r="16" spans="1:40" ht="20.100000000000001" customHeight="1">
      <c r="A16" s="449"/>
      <c r="B16" s="816" t="s">
        <v>59</v>
      </c>
      <c r="C16" s="821">
        <f>C21-1</f>
        <v>45663</v>
      </c>
      <c r="D16" s="801">
        <f>IF(G20="férié",0,F20)*IF(G20="vacance",0,1)*IF(G20="vacance sans solde",0,1)*IF(G20="congé spécial",0,1)*IF(G20="congé maladie",0,1)</f>
        <v>0</v>
      </c>
      <c r="E16" s="831" t="s">
        <v>239</v>
      </c>
      <c r="F16" s="471"/>
      <c r="G16" s="807"/>
      <c r="H16" s="808"/>
      <c r="I16" s="808"/>
      <c r="J16" s="808"/>
      <c r="K16" s="809"/>
      <c r="L16" s="813"/>
      <c r="M16" s="810"/>
      <c r="N16" s="795">
        <f>$F20+N11</f>
        <v>0</v>
      </c>
      <c r="O16" s="449"/>
      <c r="P16" s="449"/>
      <c r="Q16" s="449"/>
      <c r="R16" s="449"/>
      <c r="S16" s="449"/>
      <c r="T16" s="449"/>
      <c r="U16" s="449"/>
      <c r="V16" s="449"/>
      <c r="W16" s="449"/>
      <c r="X16" s="449"/>
      <c r="Y16" s="449"/>
      <c r="Z16" s="449"/>
      <c r="AA16" s="449"/>
      <c r="AB16" s="449"/>
      <c r="AC16" s="449"/>
      <c r="AD16" s="449"/>
      <c r="AE16" s="449"/>
      <c r="AF16" s="449"/>
      <c r="AG16" s="449"/>
      <c r="AH16" s="449"/>
      <c r="AI16" s="449"/>
      <c r="AJ16" s="449"/>
      <c r="AK16" s="449"/>
      <c r="AL16" s="449"/>
      <c r="AM16" s="449"/>
      <c r="AN16" s="449"/>
    </row>
    <row r="17" spans="1:40" ht="25.5" customHeight="1">
      <c r="A17" s="449"/>
      <c r="B17" s="817"/>
      <c r="C17" s="822"/>
      <c r="D17" s="802"/>
      <c r="E17" s="829"/>
      <c r="F17" s="472"/>
      <c r="G17" s="798"/>
      <c r="H17" s="799"/>
      <c r="I17" s="799"/>
      <c r="J17" s="799"/>
      <c r="K17" s="800"/>
      <c r="L17" s="814"/>
      <c r="M17" s="811"/>
      <c r="N17" s="796"/>
      <c r="O17" s="449"/>
      <c r="P17" s="449"/>
      <c r="Q17" s="449"/>
      <c r="R17" s="449"/>
      <c r="S17" s="449"/>
      <c r="T17" s="449"/>
      <c r="U17" s="449"/>
      <c r="V17" s="449"/>
      <c r="W17" s="449"/>
      <c r="X17" s="449"/>
      <c r="Y17" s="449"/>
      <c r="Z17" s="449"/>
      <c r="AA17" s="449"/>
      <c r="AB17" s="449"/>
      <c r="AC17" s="449"/>
      <c r="AD17" s="449"/>
      <c r="AE17" s="449"/>
      <c r="AF17" s="449"/>
      <c r="AG17" s="449"/>
      <c r="AH17" s="449"/>
      <c r="AI17" s="449"/>
      <c r="AJ17" s="449"/>
      <c r="AK17" s="449"/>
      <c r="AL17" s="449"/>
      <c r="AM17" s="449"/>
      <c r="AN17" s="449"/>
    </row>
    <row r="18" spans="1:40" ht="20.100000000000001" customHeight="1">
      <c r="A18" s="449"/>
      <c r="B18" s="817"/>
      <c r="C18" s="822"/>
      <c r="D18" s="802"/>
      <c r="E18" s="829"/>
      <c r="F18" s="472"/>
      <c r="G18" s="798"/>
      <c r="H18" s="799"/>
      <c r="I18" s="799"/>
      <c r="J18" s="799"/>
      <c r="K18" s="800"/>
      <c r="L18" s="814"/>
      <c r="M18" s="811"/>
      <c r="N18" s="796"/>
      <c r="O18" s="449"/>
      <c r="P18" s="449"/>
      <c r="Q18" s="449"/>
      <c r="R18" s="449"/>
      <c r="S18" s="449"/>
      <c r="T18" s="449"/>
      <c r="U18" s="449"/>
      <c r="V18" s="449"/>
      <c r="W18" s="449"/>
      <c r="X18" s="449"/>
      <c r="Y18" s="449"/>
      <c r="Z18" s="449"/>
      <c r="AA18" s="449"/>
      <c r="AB18" s="449"/>
      <c r="AC18" s="449"/>
      <c r="AD18" s="449"/>
      <c r="AE18" s="449"/>
      <c r="AF18" s="449"/>
      <c r="AG18" s="449"/>
      <c r="AH18" s="449"/>
      <c r="AI18" s="449"/>
      <c r="AJ18" s="449"/>
      <c r="AK18" s="449"/>
      <c r="AL18" s="449"/>
      <c r="AM18" s="449"/>
      <c r="AN18" s="449"/>
    </row>
    <row r="19" spans="1:40" ht="20.100000000000001" customHeight="1" thickBot="1">
      <c r="A19" s="449"/>
      <c r="B19" s="818"/>
      <c r="C19" s="822"/>
      <c r="D19" s="802"/>
      <c r="E19" s="829"/>
      <c r="F19" s="477"/>
      <c r="G19" s="798"/>
      <c r="H19" s="799"/>
      <c r="I19" s="799"/>
      <c r="J19" s="799"/>
      <c r="K19" s="800"/>
      <c r="L19" s="814"/>
      <c r="M19" s="811"/>
      <c r="N19" s="796"/>
      <c r="O19" s="449"/>
      <c r="P19" s="449"/>
      <c r="Q19" s="449"/>
      <c r="R19" s="449"/>
      <c r="S19" s="449"/>
      <c r="T19" s="449"/>
      <c r="U19" s="449"/>
      <c r="V19" s="449"/>
      <c r="W19" s="449"/>
      <c r="X19" s="449"/>
      <c r="Y19" s="449"/>
      <c r="Z19" s="449"/>
      <c r="AA19" s="449"/>
      <c r="AB19" s="449"/>
      <c r="AC19" s="449"/>
      <c r="AD19" s="449"/>
      <c r="AE19" s="449"/>
      <c r="AF19" s="449"/>
      <c r="AG19" s="449"/>
      <c r="AH19" s="449"/>
      <c r="AI19" s="449"/>
      <c r="AJ19" s="449"/>
      <c r="AK19" s="449"/>
      <c r="AL19" s="449"/>
      <c r="AM19" s="449"/>
      <c r="AN19" s="449"/>
    </row>
    <row r="20" spans="1:40" ht="30" customHeight="1" thickBot="1">
      <c r="A20" s="449"/>
      <c r="B20" s="819"/>
      <c r="C20" s="827"/>
      <c r="D20" s="803"/>
      <c r="E20" s="830"/>
      <c r="F20" s="478">
        <f>(F19-F18)+(F17-F16)</f>
        <v>0</v>
      </c>
      <c r="G20" s="804"/>
      <c r="H20" s="805"/>
      <c r="I20" s="805"/>
      <c r="J20" s="805"/>
      <c r="K20" s="806"/>
      <c r="L20" s="815"/>
      <c r="M20" s="812"/>
      <c r="N20" s="797"/>
      <c r="O20" s="449"/>
      <c r="P20" s="449"/>
      <c r="Q20" s="449"/>
      <c r="R20" s="449"/>
      <c r="S20" s="449"/>
      <c r="T20" s="449"/>
      <c r="U20" s="449"/>
      <c r="V20" s="449"/>
      <c r="W20" s="449"/>
      <c r="X20" s="449"/>
      <c r="Y20" s="449"/>
      <c r="Z20" s="449"/>
      <c r="AA20" s="449"/>
      <c r="AB20" s="449"/>
      <c r="AC20" s="449"/>
      <c r="AD20" s="449"/>
      <c r="AE20" s="449"/>
      <c r="AF20" s="449"/>
      <c r="AG20" s="449"/>
      <c r="AH20" s="449"/>
      <c r="AI20" s="449"/>
      <c r="AJ20" s="449"/>
      <c r="AK20" s="449"/>
      <c r="AL20" s="449"/>
      <c r="AM20" s="449"/>
      <c r="AN20" s="449"/>
    </row>
    <row r="21" spans="1:40" ht="20.100000000000001" customHeight="1">
      <c r="A21" s="449"/>
      <c r="B21" s="816" t="s">
        <v>60</v>
      </c>
      <c r="C21" s="821">
        <f>C26-1</f>
        <v>45664</v>
      </c>
      <c r="D21" s="801">
        <f>IF(G25="férié",0,F25)*IF(G25="vacance",0,1)*IF(G25="vacance sans solde",0,1)*IF(G25="congé spécial",0,1)*IF(G25="congé maladie",0,1)</f>
        <v>0</v>
      </c>
      <c r="E21" s="831" t="s">
        <v>239</v>
      </c>
      <c r="F21" s="471"/>
      <c r="G21" s="807"/>
      <c r="H21" s="808"/>
      <c r="I21" s="808"/>
      <c r="J21" s="808"/>
      <c r="K21" s="809"/>
      <c r="L21" s="813"/>
      <c r="M21" s="810"/>
      <c r="N21" s="795">
        <f>$F25+N16</f>
        <v>0</v>
      </c>
      <c r="O21" s="449"/>
      <c r="P21" s="449"/>
      <c r="Q21" s="449"/>
      <c r="R21" s="449"/>
      <c r="S21" s="449"/>
      <c r="T21" s="449"/>
      <c r="U21" s="449"/>
      <c r="V21" s="449"/>
      <c r="W21" s="449"/>
      <c r="X21" s="449"/>
      <c r="Y21" s="449"/>
      <c r="Z21" s="449"/>
      <c r="AA21" s="449"/>
      <c r="AB21" s="449"/>
      <c r="AC21" s="449"/>
      <c r="AD21" s="449"/>
      <c r="AE21" s="449"/>
      <c r="AF21" s="449"/>
      <c r="AG21" s="449"/>
      <c r="AH21" s="449"/>
      <c r="AI21" s="449"/>
      <c r="AJ21" s="449"/>
      <c r="AK21" s="449"/>
      <c r="AL21" s="449"/>
      <c r="AM21" s="449"/>
      <c r="AN21" s="449"/>
    </row>
    <row r="22" spans="1:40" ht="20.100000000000001" customHeight="1">
      <c r="A22" s="449"/>
      <c r="B22" s="817"/>
      <c r="C22" s="822"/>
      <c r="D22" s="802"/>
      <c r="E22" s="829"/>
      <c r="F22" s="472"/>
      <c r="G22" s="798"/>
      <c r="H22" s="799"/>
      <c r="I22" s="799"/>
      <c r="J22" s="799"/>
      <c r="K22" s="800"/>
      <c r="L22" s="814"/>
      <c r="M22" s="811"/>
      <c r="N22" s="796"/>
      <c r="O22" s="449"/>
      <c r="P22" s="449"/>
      <c r="Q22" s="449"/>
      <c r="R22" s="449"/>
      <c r="S22" s="449"/>
      <c r="T22" s="449"/>
      <c r="U22" s="449"/>
      <c r="V22" s="449"/>
      <c r="W22" s="449"/>
      <c r="X22" s="449"/>
      <c r="Y22" s="449"/>
      <c r="Z22" s="449"/>
      <c r="AA22" s="449"/>
      <c r="AB22" s="449"/>
      <c r="AC22" s="449"/>
      <c r="AD22" s="449"/>
      <c r="AE22" s="449"/>
      <c r="AF22" s="449"/>
      <c r="AG22" s="449"/>
      <c r="AH22" s="449"/>
      <c r="AI22" s="449"/>
      <c r="AJ22" s="449"/>
      <c r="AK22" s="449"/>
      <c r="AL22" s="449"/>
      <c r="AM22" s="449"/>
      <c r="AN22" s="449"/>
    </row>
    <row r="23" spans="1:40" ht="20.100000000000001" customHeight="1">
      <c r="A23" s="449"/>
      <c r="B23" s="817"/>
      <c r="C23" s="822"/>
      <c r="D23" s="802"/>
      <c r="E23" s="829"/>
      <c r="F23" s="472"/>
      <c r="G23" s="798"/>
      <c r="H23" s="799"/>
      <c r="I23" s="799"/>
      <c r="J23" s="799"/>
      <c r="K23" s="800"/>
      <c r="L23" s="814"/>
      <c r="M23" s="811"/>
      <c r="N23" s="796"/>
      <c r="O23" s="449"/>
      <c r="P23" s="449"/>
      <c r="Q23" s="449"/>
      <c r="R23" s="449"/>
      <c r="S23" s="449"/>
      <c r="T23" s="449"/>
      <c r="U23" s="449"/>
      <c r="V23" s="449"/>
      <c r="W23" s="449"/>
      <c r="X23" s="449"/>
      <c r="Y23" s="449"/>
      <c r="Z23" s="449"/>
      <c r="AA23" s="449"/>
      <c r="AB23" s="449"/>
      <c r="AC23" s="449"/>
      <c r="AD23" s="449"/>
      <c r="AE23" s="449"/>
      <c r="AF23" s="449"/>
      <c r="AG23" s="449"/>
      <c r="AH23" s="449"/>
      <c r="AI23" s="449"/>
      <c r="AJ23" s="449"/>
      <c r="AK23" s="449"/>
      <c r="AL23" s="449"/>
      <c r="AM23" s="449"/>
      <c r="AN23" s="449"/>
    </row>
    <row r="24" spans="1:40" ht="20.100000000000001" customHeight="1" thickBot="1">
      <c r="A24" s="449"/>
      <c r="B24" s="818"/>
      <c r="C24" s="822"/>
      <c r="D24" s="802"/>
      <c r="E24" s="829"/>
      <c r="F24" s="477"/>
      <c r="G24" s="798"/>
      <c r="H24" s="799"/>
      <c r="I24" s="799"/>
      <c r="J24" s="799"/>
      <c r="K24" s="800"/>
      <c r="L24" s="814"/>
      <c r="M24" s="811"/>
      <c r="N24" s="796"/>
      <c r="O24" s="449"/>
      <c r="P24" s="449"/>
      <c r="Q24" s="449"/>
      <c r="R24" s="449"/>
      <c r="S24" s="449"/>
      <c r="T24" s="449"/>
      <c r="U24" s="449"/>
      <c r="V24" s="449"/>
      <c r="W24" s="449"/>
      <c r="X24" s="449"/>
      <c r="Y24" s="449"/>
      <c r="Z24" s="449"/>
      <c r="AA24" s="449"/>
      <c r="AB24" s="449"/>
      <c r="AC24" s="449"/>
      <c r="AD24" s="449"/>
      <c r="AE24" s="449"/>
      <c r="AF24" s="449"/>
      <c r="AG24" s="449"/>
      <c r="AH24" s="449"/>
      <c r="AI24" s="449"/>
      <c r="AJ24" s="449"/>
      <c r="AK24" s="449"/>
      <c r="AL24" s="449"/>
      <c r="AM24" s="449"/>
      <c r="AN24" s="449"/>
    </row>
    <row r="25" spans="1:40" ht="30" customHeight="1" thickBot="1">
      <c r="A25" s="449"/>
      <c r="B25" s="819"/>
      <c r="C25" s="827"/>
      <c r="D25" s="803"/>
      <c r="E25" s="830"/>
      <c r="F25" s="478">
        <f>(F24-F23)+(F22-F21)</f>
        <v>0</v>
      </c>
      <c r="G25" s="804"/>
      <c r="H25" s="805"/>
      <c r="I25" s="805"/>
      <c r="J25" s="805"/>
      <c r="K25" s="806"/>
      <c r="L25" s="815"/>
      <c r="M25" s="812"/>
      <c r="N25" s="797"/>
      <c r="O25" s="449"/>
      <c r="P25" s="449"/>
      <c r="Q25" s="449"/>
      <c r="R25" s="449"/>
      <c r="S25" s="449"/>
      <c r="T25" s="449"/>
      <c r="U25" s="449"/>
      <c r="V25" s="449"/>
      <c r="W25" s="449"/>
      <c r="X25" s="449"/>
      <c r="Y25" s="449"/>
      <c r="Z25" s="449"/>
      <c r="AA25" s="449"/>
      <c r="AB25" s="449"/>
      <c r="AC25" s="449"/>
      <c r="AD25" s="449"/>
      <c r="AE25" s="449"/>
      <c r="AF25" s="449"/>
      <c r="AG25" s="449"/>
      <c r="AH25" s="449"/>
      <c r="AI25" s="449"/>
      <c r="AJ25" s="449"/>
      <c r="AK25" s="449"/>
      <c r="AL25" s="449"/>
      <c r="AM25" s="449"/>
      <c r="AN25" s="449"/>
    </row>
    <row r="26" spans="1:40" ht="20.100000000000001" customHeight="1">
      <c r="A26" s="449"/>
      <c r="B26" s="816" t="s">
        <v>61</v>
      </c>
      <c r="C26" s="821">
        <f>C31-1</f>
        <v>45665</v>
      </c>
      <c r="D26" s="801">
        <f>IF(G30="férié",0,F30)*IF(G30="vacance",0,1)*IF(G30="vacance sans solde",0,1)*IF(G30="congé spécial",0,1)*IF(G30="congé maladie",0,1)</f>
        <v>0</v>
      </c>
      <c r="E26" s="828"/>
      <c r="F26" s="471"/>
      <c r="G26" s="807"/>
      <c r="H26" s="808"/>
      <c r="I26" s="808"/>
      <c r="J26" s="808"/>
      <c r="K26" s="809"/>
      <c r="L26" s="813"/>
      <c r="M26" s="810"/>
      <c r="N26" s="795">
        <f>$F30+N21</f>
        <v>0</v>
      </c>
      <c r="O26" s="449"/>
      <c r="P26" s="449"/>
      <c r="Q26" s="449"/>
      <c r="R26" s="449"/>
      <c r="S26" s="449"/>
      <c r="T26" s="449"/>
      <c r="U26" s="449"/>
      <c r="V26" s="449"/>
      <c r="W26" s="449"/>
      <c r="X26" s="449"/>
      <c r="Y26" s="449"/>
      <c r="Z26" s="449"/>
      <c r="AA26" s="449"/>
      <c r="AB26" s="449"/>
      <c r="AC26" s="449"/>
      <c r="AD26" s="449"/>
      <c r="AE26" s="449"/>
      <c r="AF26" s="449"/>
      <c r="AG26" s="449"/>
      <c r="AH26" s="449"/>
      <c r="AI26" s="449"/>
      <c r="AJ26" s="449"/>
      <c r="AK26" s="449"/>
      <c r="AL26" s="449"/>
      <c r="AM26" s="449"/>
      <c r="AN26" s="449"/>
    </row>
    <row r="27" spans="1:40" ht="20.100000000000001" customHeight="1">
      <c r="A27" s="449"/>
      <c r="B27" s="817"/>
      <c r="C27" s="822"/>
      <c r="D27" s="802"/>
      <c r="E27" s="829"/>
      <c r="F27" s="472"/>
      <c r="G27" s="798"/>
      <c r="H27" s="799"/>
      <c r="I27" s="799"/>
      <c r="J27" s="799"/>
      <c r="K27" s="800"/>
      <c r="L27" s="814"/>
      <c r="M27" s="811"/>
      <c r="N27" s="796"/>
      <c r="O27" s="449"/>
      <c r="P27" s="449"/>
      <c r="Q27" s="449"/>
      <c r="R27" s="449"/>
      <c r="S27" s="449"/>
      <c r="T27" s="449"/>
      <c r="U27" s="449"/>
      <c r="V27" s="449"/>
      <c r="W27" s="449"/>
      <c r="X27" s="449"/>
      <c r="Y27" s="449"/>
      <c r="Z27" s="449"/>
      <c r="AA27" s="449"/>
      <c r="AB27" s="449"/>
      <c r="AC27" s="449"/>
      <c r="AD27" s="449"/>
      <c r="AE27" s="449"/>
      <c r="AF27" s="449"/>
      <c r="AG27" s="449"/>
      <c r="AH27" s="449"/>
      <c r="AI27" s="449"/>
      <c r="AJ27" s="449"/>
      <c r="AK27" s="449"/>
      <c r="AL27" s="449"/>
      <c r="AM27" s="449"/>
      <c r="AN27" s="449"/>
    </row>
    <row r="28" spans="1:40" ht="20.100000000000001" customHeight="1">
      <c r="A28" s="449"/>
      <c r="B28" s="817"/>
      <c r="C28" s="822"/>
      <c r="D28" s="802"/>
      <c r="E28" s="829"/>
      <c r="F28" s="472"/>
      <c r="G28" s="798"/>
      <c r="H28" s="799"/>
      <c r="I28" s="799"/>
      <c r="J28" s="799"/>
      <c r="K28" s="800"/>
      <c r="L28" s="814"/>
      <c r="M28" s="811"/>
      <c r="N28" s="796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449"/>
      <c r="Z28" s="449"/>
      <c r="AA28" s="449"/>
      <c r="AB28" s="449"/>
      <c r="AC28" s="449"/>
      <c r="AD28" s="449"/>
      <c r="AE28" s="449"/>
      <c r="AF28" s="449"/>
      <c r="AG28" s="449"/>
      <c r="AH28" s="449"/>
      <c r="AI28" s="449"/>
      <c r="AJ28" s="449"/>
      <c r="AK28" s="449"/>
      <c r="AL28" s="449"/>
      <c r="AM28" s="449"/>
      <c r="AN28" s="449"/>
    </row>
    <row r="29" spans="1:40" ht="20.100000000000001" customHeight="1" thickBot="1">
      <c r="A29" s="449"/>
      <c r="B29" s="818"/>
      <c r="C29" s="822"/>
      <c r="D29" s="802"/>
      <c r="E29" s="829"/>
      <c r="F29" s="477"/>
      <c r="G29" s="798"/>
      <c r="H29" s="799"/>
      <c r="I29" s="799"/>
      <c r="J29" s="799"/>
      <c r="K29" s="800"/>
      <c r="L29" s="814"/>
      <c r="M29" s="811"/>
      <c r="N29" s="796"/>
      <c r="O29" s="449"/>
      <c r="P29" s="449"/>
      <c r="Q29" s="449"/>
      <c r="R29" s="449"/>
      <c r="S29" s="449"/>
      <c r="T29" s="449"/>
      <c r="U29" s="449"/>
      <c r="V29" s="449"/>
      <c r="W29" s="449"/>
      <c r="X29" s="449"/>
      <c r="Y29" s="449"/>
      <c r="Z29" s="449"/>
      <c r="AA29" s="449"/>
      <c r="AB29" s="449"/>
      <c r="AC29" s="449"/>
      <c r="AD29" s="449"/>
      <c r="AE29" s="449"/>
      <c r="AF29" s="449"/>
      <c r="AG29" s="449"/>
      <c r="AH29" s="449"/>
      <c r="AI29" s="449"/>
      <c r="AJ29" s="449"/>
      <c r="AK29" s="449"/>
      <c r="AL29" s="449"/>
      <c r="AM29" s="449"/>
      <c r="AN29" s="449"/>
    </row>
    <row r="30" spans="1:40" ht="30" customHeight="1" thickBot="1">
      <c r="A30" s="449"/>
      <c r="B30" s="819"/>
      <c r="C30" s="827"/>
      <c r="D30" s="803"/>
      <c r="E30" s="830"/>
      <c r="F30" s="478">
        <f>(F29-F28)+(F27-F26)</f>
        <v>0</v>
      </c>
      <c r="G30" s="804"/>
      <c r="H30" s="805"/>
      <c r="I30" s="805"/>
      <c r="J30" s="805"/>
      <c r="K30" s="806"/>
      <c r="L30" s="815"/>
      <c r="M30" s="812"/>
      <c r="N30" s="797"/>
      <c r="O30" s="449"/>
      <c r="P30" s="449"/>
      <c r="Q30" s="449"/>
      <c r="R30" s="449"/>
      <c r="S30" s="449"/>
      <c r="T30" s="449"/>
      <c r="U30" s="449"/>
      <c r="V30" s="449"/>
      <c r="W30" s="449"/>
      <c r="X30" s="449"/>
      <c r="Y30" s="449"/>
      <c r="Z30" s="449"/>
      <c r="AA30" s="449"/>
      <c r="AB30" s="449"/>
      <c r="AC30" s="449"/>
      <c r="AD30" s="449"/>
      <c r="AE30" s="449"/>
      <c r="AF30" s="449"/>
      <c r="AG30" s="449"/>
      <c r="AH30" s="449"/>
      <c r="AI30" s="449"/>
      <c r="AJ30" s="449"/>
      <c r="AK30" s="449"/>
      <c r="AL30" s="449"/>
      <c r="AM30" s="449"/>
      <c r="AN30" s="449"/>
    </row>
    <row r="31" spans="1:40" ht="20.100000000000001" customHeight="1">
      <c r="A31" s="449"/>
      <c r="B31" s="816" t="s">
        <v>62</v>
      </c>
      <c r="C31" s="821">
        <f>C36-1</f>
        <v>45666</v>
      </c>
      <c r="D31" s="801">
        <f>IF(G35="férié",0,F35)*IF(G35="vacance",0,1)*IF(G35="vacance sans solde",0,1)*IF(G35="congé spécial",0,1)*IF(G35="congé maladie",0,1)</f>
        <v>0</v>
      </c>
      <c r="E31" s="828"/>
      <c r="F31" s="471"/>
      <c r="G31" s="807"/>
      <c r="H31" s="808"/>
      <c r="I31" s="808"/>
      <c r="J31" s="808"/>
      <c r="K31" s="809"/>
      <c r="L31" s="813"/>
      <c r="M31" s="810"/>
      <c r="N31" s="795">
        <f>$F35+N26</f>
        <v>0</v>
      </c>
      <c r="O31" s="449"/>
      <c r="P31" s="449"/>
      <c r="Q31" s="449"/>
      <c r="R31" s="449"/>
      <c r="S31" s="449"/>
      <c r="T31" s="449"/>
      <c r="U31" s="449"/>
      <c r="V31" s="449"/>
      <c r="W31" s="449"/>
      <c r="X31" s="449"/>
      <c r="Y31" s="449"/>
      <c r="Z31" s="449"/>
      <c r="AA31" s="449"/>
      <c r="AB31" s="449"/>
      <c r="AC31" s="449"/>
      <c r="AD31" s="449"/>
      <c r="AE31" s="449"/>
      <c r="AF31" s="449"/>
      <c r="AG31" s="449"/>
      <c r="AH31" s="449"/>
      <c r="AI31" s="449"/>
      <c r="AJ31" s="449"/>
      <c r="AK31" s="449"/>
      <c r="AL31" s="449"/>
      <c r="AM31" s="449"/>
      <c r="AN31" s="449"/>
    </row>
    <row r="32" spans="1:40" ht="20.100000000000001" customHeight="1">
      <c r="A32" s="449"/>
      <c r="B32" s="817"/>
      <c r="C32" s="822"/>
      <c r="D32" s="802"/>
      <c r="E32" s="829"/>
      <c r="F32" s="472"/>
      <c r="G32" s="798"/>
      <c r="H32" s="799"/>
      <c r="I32" s="799"/>
      <c r="J32" s="799"/>
      <c r="K32" s="800"/>
      <c r="L32" s="814"/>
      <c r="M32" s="811"/>
      <c r="N32" s="796"/>
      <c r="O32" s="449"/>
      <c r="P32" s="449"/>
      <c r="Q32" s="449"/>
      <c r="R32" s="449"/>
      <c r="S32" s="449"/>
      <c r="T32" s="449"/>
      <c r="U32" s="449"/>
      <c r="V32" s="449"/>
      <c r="W32" s="449"/>
      <c r="X32" s="449"/>
      <c r="Y32" s="449"/>
      <c r="Z32" s="449"/>
      <c r="AA32" s="449"/>
      <c r="AB32" s="449"/>
      <c r="AC32" s="449"/>
      <c r="AD32" s="449"/>
      <c r="AE32" s="449"/>
      <c r="AF32" s="449"/>
      <c r="AG32" s="449"/>
      <c r="AH32" s="449"/>
      <c r="AI32" s="449"/>
      <c r="AJ32" s="449"/>
      <c r="AK32" s="449"/>
      <c r="AL32" s="449"/>
      <c r="AM32" s="449"/>
      <c r="AN32" s="449"/>
    </row>
    <row r="33" spans="1:40" ht="20.100000000000001" customHeight="1">
      <c r="A33" s="449"/>
      <c r="B33" s="817"/>
      <c r="C33" s="822"/>
      <c r="D33" s="802"/>
      <c r="E33" s="829"/>
      <c r="F33" s="472"/>
      <c r="G33" s="798"/>
      <c r="H33" s="799"/>
      <c r="I33" s="799"/>
      <c r="J33" s="799"/>
      <c r="K33" s="800"/>
      <c r="L33" s="814"/>
      <c r="M33" s="811"/>
      <c r="N33" s="796"/>
      <c r="O33" s="449"/>
      <c r="P33" s="449"/>
      <c r="Q33" s="449"/>
      <c r="R33" s="449"/>
      <c r="S33" s="449"/>
      <c r="T33" s="449"/>
      <c r="U33" s="449"/>
      <c r="V33" s="449"/>
      <c r="W33" s="449"/>
      <c r="X33" s="449"/>
      <c r="Y33" s="449"/>
      <c r="Z33" s="449"/>
      <c r="AA33" s="449"/>
      <c r="AB33" s="449"/>
      <c r="AC33" s="449"/>
      <c r="AD33" s="449"/>
      <c r="AE33" s="449"/>
      <c r="AF33" s="449"/>
      <c r="AG33" s="449"/>
      <c r="AH33" s="449"/>
      <c r="AI33" s="449"/>
      <c r="AJ33" s="449"/>
      <c r="AK33" s="449"/>
      <c r="AL33" s="449"/>
      <c r="AM33" s="449"/>
      <c r="AN33" s="449"/>
    </row>
    <row r="34" spans="1:40" ht="20.100000000000001" customHeight="1" thickBot="1">
      <c r="A34" s="449"/>
      <c r="B34" s="818"/>
      <c r="C34" s="822"/>
      <c r="D34" s="802"/>
      <c r="E34" s="829"/>
      <c r="F34" s="477"/>
      <c r="G34" s="798"/>
      <c r="H34" s="799"/>
      <c r="I34" s="799"/>
      <c r="J34" s="799"/>
      <c r="K34" s="800"/>
      <c r="L34" s="814"/>
      <c r="M34" s="811"/>
      <c r="N34" s="796"/>
      <c r="O34" s="449"/>
      <c r="P34" s="449"/>
      <c r="Q34" s="449"/>
      <c r="R34" s="449"/>
      <c r="S34" s="449"/>
      <c r="T34" s="449"/>
      <c r="U34" s="449"/>
      <c r="V34" s="449"/>
      <c r="W34" s="449"/>
      <c r="X34" s="449"/>
      <c r="Y34" s="449"/>
      <c r="Z34" s="449"/>
      <c r="AA34" s="449"/>
      <c r="AB34" s="449"/>
      <c r="AC34" s="449"/>
      <c r="AD34" s="449"/>
      <c r="AE34" s="449"/>
      <c r="AF34" s="449"/>
      <c r="AG34" s="449"/>
      <c r="AH34" s="449"/>
      <c r="AI34" s="449"/>
      <c r="AJ34" s="449"/>
      <c r="AK34" s="449"/>
      <c r="AL34" s="449"/>
      <c r="AM34" s="449"/>
      <c r="AN34" s="449"/>
    </row>
    <row r="35" spans="1:40" ht="30" customHeight="1" thickBot="1">
      <c r="A35" s="449"/>
      <c r="B35" s="819"/>
      <c r="C35" s="827"/>
      <c r="D35" s="803"/>
      <c r="E35" s="830"/>
      <c r="F35" s="478">
        <f>(F34-F33)+(F32-F31)</f>
        <v>0</v>
      </c>
      <c r="G35" s="804"/>
      <c r="H35" s="805"/>
      <c r="I35" s="805"/>
      <c r="J35" s="805"/>
      <c r="K35" s="806"/>
      <c r="L35" s="815"/>
      <c r="M35" s="812"/>
      <c r="N35" s="797"/>
      <c r="O35" s="449"/>
      <c r="P35" s="449"/>
      <c r="Q35" s="449"/>
      <c r="R35" s="449"/>
      <c r="S35" s="449"/>
      <c r="T35" s="449"/>
      <c r="U35" s="449"/>
      <c r="V35" s="449"/>
      <c r="W35" s="449"/>
      <c r="X35" s="449"/>
      <c r="Y35" s="449"/>
      <c r="Z35" s="449"/>
      <c r="AA35" s="449"/>
      <c r="AB35" s="449"/>
      <c r="AC35" s="449"/>
      <c r="AD35" s="449"/>
      <c r="AE35" s="449"/>
      <c r="AF35" s="449"/>
      <c r="AG35" s="449"/>
      <c r="AH35" s="449"/>
      <c r="AI35" s="449"/>
      <c r="AJ35" s="449"/>
      <c r="AK35" s="449"/>
      <c r="AL35" s="449"/>
      <c r="AM35" s="449"/>
      <c r="AN35" s="449"/>
    </row>
    <row r="36" spans="1:40" ht="20.100000000000001" customHeight="1">
      <c r="A36" s="449"/>
      <c r="B36" s="816" t="s">
        <v>63</v>
      </c>
      <c r="C36" s="821">
        <f>C41-1</f>
        <v>45667</v>
      </c>
      <c r="D36" s="801">
        <f>IF(G40="férié",0,F40)*IF(G40="vacance",0,1)*IF(G40="vacance sans solde",0,1)*IF(G40="congé spécial",0,1)*IF(G40="congé maladie",0,1)</f>
        <v>0</v>
      </c>
      <c r="E36" s="828" t="s">
        <v>239</v>
      </c>
      <c r="F36" s="471"/>
      <c r="G36" s="798"/>
      <c r="H36" s="799"/>
      <c r="I36" s="799"/>
      <c r="J36" s="799"/>
      <c r="K36" s="800"/>
      <c r="L36" s="813"/>
      <c r="M36" s="810"/>
      <c r="N36" s="795">
        <f>$F40+N31</f>
        <v>0</v>
      </c>
      <c r="O36" s="449"/>
      <c r="P36" s="449"/>
      <c r="Q36" s="449"/>
      <c r="R36" s="449"/>
      <c r="S36" s="449"/>
      <c r="T36" s="449"/>
      <c r="U36" s="449"/>
      <c r="V36" s="449"/>
      <c r="W36" s="449"/>
      <c r="X36" s="449"/>
      <c r="Y36" s="449"/>
      <c r="Z36" s="449"/>
      <c r="AA36" s="449"/>
      <c r="AB36" s="449"/>
      <c r="AC36" s="449"/>
      <c r="AD36" s="449"/>
      <c r="AE36" s="449"/>
      <c r="AF36" s="449"/>
      <c r="AG36" s="449"/>
      <c r="AH36" s="449"/>
      <c r="AI36" s="449"/>
      <c r="AJ36" s="449"/>
      <c r="AK36" s="449"/>
      <c r="AL36" s="449"/>
      <c r="AM36" s="449"/>
      <c r="AN36" s="449"/>
    </row>
    <row r="37" spans="1:40" ht="20.100000000000001" customHeight="1">
      <c r="A37" s="449"/>
      <c r="B37" s="817"/>
      <c r="C37" s="822"/>
      <c r="D37" s="802"/>
      <c r="E37" s="829"/>
      <c r="F37" s="472"/>
      <c r="G37" s="798"/>
      <c r="H37" s="799"/>
      <c r="I37" s="799"/>
      <c r="J37" s="799"/>
      <c r="K37" s="800"/>
      <c r="L37" s="814"/>
      <c r="M37" s="811"/>
      <c r="N37" s="796"/>
      <c r="O37" s="449"/>
      <c r="P37" s="449"/>
      <c r="Q37" s="449"/>
      <c r="R37" s="449"/>
      <c r="S37" s="449"/>
      <c r="T37" s="449"/>
      <c r="U37" s="449"/>
      <c r="V37" s="449"/>
      <c r="W37" s="449"/>
      <c r="X37" s="449"/>
      <c r="Y37" s="449"/>
      <c r="Z37" s="449"/>
      <c r="AA37" s="449"/>
      <c r="AB37" s="449"/>
      <c r="AC37" s="449"/>
      <c r="AD37" s="449"/>
      <c r="AE37" s="449"/>
      <c r="AF37" s="449"/>
      <c r="AG37" s="449"/>
      <c r="AH37" s="449"/>
      <c r="AI37" s="449"/>
      <c r="AJ37" s="449"/>
      <c r="AK37" s="449"/>
      <c r="AL37" s="449"/>
      <c r="AM37" s="449"/>
      <c r="AN37" s="449"/>
    </row>
    <row r="38" spans="1:40" ht="20.100000000000001" customHeight="1">
      <c r="A38" s="449"/>
      <c r="B38" s="817"/>
      <c r="C38" s="822"/>
      <c r="D38" s="802"/>
      <c r="E38" s="829"/>
      <c r="F38" s="472"/>
      <c r="G38" s="798"/>
      <c r="H38" s="799"/>
      <c r="I38" s="799"/>
      <c r="J38" s="799"/>
      <c r="K38" s="800"/>
      <c r="L38" s="814"/>
      <c r="M38" s="811"/>
      <c r="N38" s="796"/>
      <c r="O38" s="449"/>
      <c r="P38" s="449"/>
      <c r="Q38" s="449"/>
      <c r="R38" s="449"/>
      <c r="S38" s="449"/>
      <c r="T38" s="449"/>
      <c r="U38" s="449"/>
      <c r="V38" s="449"/>
      <c r="W38" s="449"/>
      <c r="X38" s="449"/>
      <c r="Y38" s="449"/>
      <c r="Z38" s="449"/>
      <c r="AA38" s="449"/>
      <c r="AB38" s="449"/>
      <c r="AC38" s="449"/>
      <c r="AD38" s="449"/>
      <c r="AE38" s="449"/>
      <c r="AF38" s="449"/>
      <c r="AG38" s="449"/>
      <c r="AH38" s="449"/>
      <c r="AI38" s="449"/>
      <c r="AJ38" s="449"/>
      <c r="AK38" s="449"/>
      <c r="AL38" s="449"/>
      <c r="AM38" s="449"/>
      <c r="AN38" s="449"/>
    </row>
    <row r="39" spans="1:40" ht="20.100000000000001" customHeight="1" thickBot="1">
      <c r="A39" s="449"/>
      <c r="B39" s="818"/>
      <c r="C39" s="822"/>
      <c r="D39" s="802"/>
      <c r="E39" s="829"/>
      <c r="F39" s="477"/>
      <c r="G39" s="798"/>
      <c r="H39" s="799"/>
      <c r="I39" s="799"/>
      <c r="J39" s="799"/>
      <c r="K39" s="800"/>
      <c r="L39" s="814"/>
      <c r="M39" s="811"/>
      <c r="N39" s="796"/>
      <c r="O39" s="449"/>
      <c r="P39" s="449"/>
      <c r="Q39" s="449"/>
      <c r="R39" s="449"/>
      <c r="S39" s="449"/>
      <c r="T39" s="449"/>
      <c r="U39" s="449"/>
      <c r="V39" s="449"/>
      <c r="W39" s="449"/>
      <c r="X39" s="449"/>
      <c r="Y39" s="449"/>
      <c r="Z39" s="449"/>
      <c r="AA39" s="449"/>
      <c r="AB39" s="449"/>
      <c r="AC39" s="449"/>
      <c r="AD39" s="449"/>
      <c r="AE39" s="449"/>
      <c r="AF39" s="449"/>
      <c r="AG39" s="449"/>
      <c r="AH39" s="449"/>
      <c r="AI39" s="449"/>
      <c r="AJ39" s="449"/>
      <c r="AK39" s="449"/>
      <c r="AL39" s="449"/>
      <c r="AM39" s="449"/>
      <c r="AN39" s="449"/>
    </row>
    <row r="40" spans="1:40" ht="30" customHeight="1" thickBot="1">
      <c r="A40" s="449"/>
      <c r="B40" s="819"/>
      <c r="C40" s="827"/>
      <c r="D40" s="803"/>
      <c r="E40" s="830"/>
      <c r="F40" s="478">
        <f>(F39-F38)+(F37-F36)</f>
        <v>0</v>
      </c>
      <c r="G40" s="804"/>
      <c r="H40" s="805"/>
      <c r="I40" s="805"/>
      <c r="J40" s="805"/>
      <c r="K40" s="806"/>
      <c r="L40" s="815"/>
      <c r="M40" s="812"/>
      <c r="N40" s="797"/>
      <c r="O40" s="449"/>
      <c r="P40" s="449"/>
      <c r="Q40" s="449"/>
      <c r="R40" s="449"/>
      <c r="S40" s="449"/>
      <c r="T40" s="449"/>
      <c r="U40" s="449"/>
      <c r="V40" s="449"/>
      <c r="W40" s="449"/>
      <c r="X40" s="449"/>
      <c r="Y40" s="449"/>
      <c r="Z40" s="449"/>
      <c r="AA40" s="449"/>
      <c r="AB40" s="449"/>
      <c r="AC40" s="449"/>
      <c r="AD40" s="449"/>
      <c r="AE40" s="449"/>
      <c r="AF40" s="449"/>
      <c r="AG40" s="449"/>
      <c r="AH40" s="449"/>
      <c r="AI40" s="449"/>
      <c r="AJ40" s="449"/>
      <c r="AK40" s="449"/>
      <c r="AL40" s="449"/>
      <c r="AM40" s="449"/>
      <c r="AN40" s="449"/>
    </row>
    <row r="41" spans="1:40" ht="20.100000000000001" customHeight="1">
      <c r="A41" s="449"/>
      <c r="B41" s="816" t="s">
        <v>64</v>
      </c>
      <c r="C41" s="821">
        <f>K2</f>
        <v>45668</v>
      </c>
      <c r="D41" s="801">
        <f>IF(G45="férié",0,F45)*IF(G45="vacance",0,1)*IF(G45="vacance sans solde",0,1)*IF(G45="congé spécial",0,1)*IF(G45="congé maladie",0,1)</f>
        <v>0</v>
      </c>
      <c r="E41" s="828" t="s">
        <v>239</v>
      </c>
      <c r="F41" s="471"/>
      <c r="G41" s="807"/>
      <c r="H41" s="808"/>
      <c r="I41" s="808"/>
      <c r="J41" s="808"/>
      <c r="K41" s="809"/>
      <c r="L41" s="840"/>
      <c r="M41" s="810"/>
      <c r="N41" s="795">
        <f>$F45+N36</f>
        <v>0</v>
      </c>
      <c r="O41" s="449"/>
      <c r="P41" s="449"/>
      <c r="Q41" s="449"/>
      <c r="R41" s="449"/>
      <c r="S41" s="449"/>
      <c r="T41" s="449"/>
      <c r="U41" s="449"/>
      <c r="V41" s="449"/>
      <c r="W41" s="449"/>
      <c r="X41" s="449"/>
      <c r="Y41" s="449"/>
      <c r="Z41" s="449"/>
      <c r="AA41" s="449"/>
      <c r="AB41" s="449"/>
      <c r="AC41" s="449"/>
      <c r="AD41" s="449"/>
      <c r="AE41" s="449"/>
      <c r="AF41" s="449"/>
      <c r="AG41" s="449"/>
      <c r="AH41" s="449"/>
      <c r="AI41" s="449"/>
      <c r="AJ41" s="449"/>
      <c r="AK41" s="449"/>
      <c r="AL41" s="449"/>
      <c r="AM41" s="449"/>
      <c r="AN41" s="449"/>
    </row>
    <row r="42" spans="1:40" ht="20.100000000000001" customHeight="1">
      <c r="A42" s="449"/>
      <c r="B42" s="817"/>
      <c r="C42" s="822"/>
      <c r="D42" s="802"/>
      <c r="E42" s="829"/>
      <c r="F42" s="472"/>
      <c r="G42" s="798"/>
      <c r="H42" s="799"/>
      <c r="I42" s="799"/>
      <c r="J42" s="799"/>
      <c r="K42" s="800"/>
      <c r="L42" s="814"/>
      <c r="M42" s="811"/>
      <c r="N42" s="796"/>
      <c r="O42" s="449"/>
      <c r="P42" s="449"/>
      <c r="Q42" s="449"/>
      <c r="R42" s="449"/>
      <c r="S42" s="449"/>
      <c r="T42" s="449"/>
      <c r="U42" s="449"/>
      <c r="V42" s="449"/>
      <c r="W42" s="449"/>
      <c r="X42" s="449"/>
      <c r="Y42" s="449"/>
      <c r="Z42" s="449"/>
      <c r="AA42" s="449"/>
      <c r="AB42" s="449"/>
      <c r="AC42" s="449"/>
      <c r="AD42" s="449"/>
      <c r="AE42" s="449"/>
      <c r="AF42" s="449"/>
      <c r="AG42" s="449"/>
      <c r="AH42" s="449"/>
      <c r="AI42" s="449"/>
      <c r="AJ42" s="449"/>
      <c r="AK42" s="449"/>
      <c r="AL42" s="449"/>
      <c r="AM42" s="449"/>
      <c r="AN42" s="449"/>
    </row>
    <row r="43" spans="1:40" ht="20.100000000000001" customHeight="1">
      <c r="A43" s="449"/>
      <c r="B43" s="817"/>
      <c r="C43" s="822"/>
      <c r="D43" s="802"/>
      <c r="E43" s="829"/>
      <c r="F43" s="472"/>
      <c r="G43" s="479"/>
      <c r="H43" s="480"/>
      <c r="I43" s="480"/>
      <c r="J43" s="480"/>
      <c r="K43" s="481"/>
      <c r="L43" s="814"/>
      <c r="M43" s="811"/>
      <c r="N43" s="796"/>
      <c r="O43" s="449"/>
      <c r="P43" s="449"/>
      <c r="Q43" s="449"/>
      <c r="R43" s="449"/>
      <c r="S43" s="449"/>
      <c r="T43" s="449"/>
      <c r="U43" s="449"/>
      <c r="V43" s="449"/>
      <c r="W43" s="449"/>
      <c r="X43" s="449"/>
      <c r="Y43" s="449"/>
      <c r="Z43" s="449"/>
      <c r="AA43" s="449"/>
      <c r="AB43" s="449"/>
      <c r="AC43" s="449"/>
      <c r="AD43" s="449"/>
      <c r="AE43" s="449"/>
      <c r="AF43" s="449"/>
      <c r="AG43" s="449"/>
      <c r="AH43" s="449"/>
      <c r="AI43" s="449"/>
      <c r="AJ43" s="449"/>
      <c r="AK43" s="449"/>
      <c r="AL43" s="449"/>
      <c r="AM43" s="449"/>
      <c r="AN43" s="449"/>
    </row>
    <row r="44" spans="1:40" ht="20.100000000000001" customHeight="1" thickBot="1">
      <c r="A44" s="449"/>
      <c r="B44" s="818"/>
      <c r="C44" s="822"/>
      <c r="D44" s="802"/>
      <c r="E44" s="829"/>
      <c r="F44" s="477"/>
      <c r="G44" s="479"/>
      <c r="H44" s="480"/>
      <c r="I44" s="480"/>
      <c r="J44" s="480"/>
      <c r="K44" s="481"/>
      <c r="L44" s="814"/>
      <c r="M44" s="811"/>
      <c r="N44" s="796"/>
      <c r="O44" s="449"/>
      <c r="P44" s="449"/>
      <c r="Q44" s="449"/>
      <c r="R44" s="449"/>
      <c r="S44" s="449"/>
      <c r="T44" s="449"/>
      <c r="U44" s="449"/>
      <c r="V44" s="449"/>
      <c r="W44" s="449"/>
      <c r="X44" s="449"/>
      <c r="Y44" s="449"/>
      <c r="Z44" s="449"/>
      <c r="AA44" s="449"/>
      <c r="AB44" s="449"/>
      <c r="AC44" s="449"/>
      <c r="AD44" s="449"/>
      <c r="AE44" s="449"/>
      <c r="AF44" s="449"/>
      <c r="AG44" s="449"/>
      <c r="AH44" s="449"/>
      <c r="AI44" s="449"/>
      <c r="AJ44" s="449"/>
      <c r="AK44" s="449"/>
      <c r="AL44" s="449"/>
      <c r="AM44" s="449"/>
      <c r="AN44" s="449"/>
    </row>
    <row r="45" spans="1:40" ht="30" customHeight="1" thickBot="1">
      <c r="A45" s="449"/>
      <c r="B45" s="818"/>
      <c r="C45" s="822"/>
      <c r="D45" s="802"/>
      <c r="E45" s="829"/>
      <c r="F45" s="482">
        <f>(F44-F43)+(F42-F41)</f>
        <v>0</v>
      </c>
      <c r="G45" s="836"/>
      <c r="H45" s="837"/>
      <c r="I45" s="837"/>
      <c r="J45" s="837"/>
      <c r="K45" s="838"/>
      <c r="L45" s="814"/>
      <c r="M45" s="811"/>
      <c r="N45" s="796"/>
      <c r="O45" s="449"/>
      <c r="P45" s="449"/>
      <c r="Q45" s="449"/>
      <c r="R45" s="872">
        <f>IF(Repas!G2='FDT - Admin - Achat'!N2,Repas!E24,0)</f>
        <v>0</v>
      </c>
      <c r="S45" s="449"/>
      <c r="T45" s="449"/>
      <c r="U45" s="449"/>
      <c r="V45" s="449"/>
      <c r="W45" s="449"/>
      <c r="X45" s="449"/>
      <c r="Y45" s="449"/>
      <c r="Z45" s="449"/>
      <c r="AA45" s="449"/>
      <c r="AB45" s="449"/>
      <c r="AC45" s="449"/>
      <c r="AD45" s="449"/>
      <c r="AE45" s="449"/>
      <c r="AF45" s="449"/>
      <c r="AG45" s="449"/>
      <c r="AH45" s="449"/>
      <c r="AI45" s="449"/>
      <c r="AJ45" s="449"/>
      <c r="AK45" s="449"/>
      <c r="AL45" s="449"/>
      <c r="AM45" s="449"/>
      <c r="AN45" s="449"/>
    </row>
    <row r="46" spans="1:40" ht="15.75" customHeight="1">
      <c r="A46" s="449"/>
      <c r="B46" s="483"/>
      <c r="C46" s="839">
        <f>SUM(D11:D45)</f>
        <v>0</v>
      </c>
      <c r="D46" s="839"/>
      <c r="E46" s="839"/>
      <c r="F46" s="839"/>
      <c r="G46" s="484"/>
      <c r="H46" s="485"/>
      <c r="I46" s="485"/>
      <c r="J46" s="444" t="s">
        <v>234</v>
      </c>
      <c r="K46" s="485"/>
      <c r="L46" s="486">
        <f>SUM(L11:L45)</f>
        <v>0</v>
      </c>
      <c r="M46" s="486">
        <f>SUM(M11:M45)</f>
        <v>0</v>
      </c>
      <c r="N46" s="487">
        <f>SUM(L46:M46)</f>
        <v>0</v>
      </c>
      <c r="O46" s="449"/>
      <c r="P46" s="449"/>
      <c r="Q46" s="449"/>
      <c r="R46" s="449"/>
      <c r="S46" s="449"/>
      <c r="T46" s="449"/>
      <c r="U46" s="449"/>
      <c r="V46" s="449"/>
      <c r="W46" s="449"/>
      <c r="X46" s="449"/>
      <c r="Y46" s="449"/>
      <c r="Z46" s="449"/>
      <c r="AA46" s="449"/>
      <c r="AB46" s="449"/>
      <c r="AC46" s="449"/>
      <c r="AD46" s="449"/>
      <c r="AE46" s="449"/>
      <c r="AF46" s="449"/>
      <c r="AG46" s="449"/>
      <c r="AH46" s="449"/>
      <c r="AI46" s="449"/>
      <c r="AJ46" s="449"/>
      <c r="AK46" s="449"/>
      <c r="AL46" s="449"/>
      <c r="AM46" s="449"/>
      <c r="AN46" s="449"/>
    </row>
    <row r="47" spans="1:40" ht="27.75" customHeight="1" thickBot="1">
      <c r="A47" s="449"/>
      <c r="B47" s="488"/>
      <c r="C47" s="419"/>
      <c r="D47" s="419"/>
      <c r="E47" s="418" t="s">
        <v>204</v>
      </c>
      <c r="F47" s="489">
        <f>R45</f>
        <v>0</v>
      </c>
      <c r="G47" s="490" t="s">
        <v>187</v>
      </c>
      <c r="H47" s="835"/>
      <c r="I47" s="835"/>
      <c r="J47" s="445"/>
      <c r="K47" s="95"/>
      <c r="L47" s="841" t="s">
        <v>121</v>
      </c>
      <c r="M47" s="841"/>
      <c r="N47" s="491">
        <f>SUM(L46:M46)</f>
        <v>0</v>
      </c>
      <c r="O47" s="449"/>
      <c r="P47" s="449"/>
      <c r="Q47" s="449"/>
      <c r="R47" s="449"/>
      <c r="S47" s="449"/>
      <c r="T47" s="449"/>
      <c r="U47" s="449"/>
      <c r="V47" s="449"/>
      <c r="W47" s="449"/>
      <c r="X47" s="449"/>
      <c r="Y47" s="449"/>
      <c r="Z47" s="449"/>
      <c r="AA47" s="449"/>
      <c r="AB47" s="449"/>
      <c r="AC47" s="449"/>
      <c r="AD47" s="449"/>
      <c r="AE47" s="449"/>
      <c r="AF47" s="449"/>
      <c r="AG47" s="449"/>
      <c r="AH47" s="449"/>
      <c r="AI47" s="449"/>
      <c r="AJ47" s="449"/>
      <c r="AK47" s="449"/>
      <c r="AL47" s="449"/>
      <c r="AM47" s="449"/>
      <c r="AN47" s="449"/>
    </row>
    <row r="48" spans="1:40">
      <c r="A48" s="449"/>
      <c r="B48" s="449"/>
      <c r="C48" s="449"/>
      <c r="D48" s="449"/>
      <c r="E48" s="449"/>
      <c r="F48"/>
      <c r="G48" s="449"/>
      <c r="H48" s="449"/>
      <c r="I48" s="449"/>
      <c r="J48" s="449"/>
      <c r="K48" s="449"/>
      <c r="L48" s="492"/>
      <c r="M48" s="493" t="s">
        <v>205</v>
      </c>
      <c r="N48" s="494">
        <f>N47-L6</f>
        <v>0</v>
      </c>
      <c r="O48" s="492"/>
      <c r="P48" s="492"/>
      <c r="Q48" s="492"/>
      <c r="R48" s="449"/>
      <c r="S48" s="449"/>
      <c r="T48" s="449"/>
      <c r="U48" s="449"/>
      <c r="V48" s="449"/>
      <c r="W48" s="449"/>
      <c r="X48" s="449"/>
      <c r="Y48" s="449"/>
      <c r="Z48" s="449"/>
      <c r="AA48" s="449"/>
      <c r="AB48" s="449"/>
      <c r="AC48" s="449"/>
      <c r="AD48" s="449"/>
      <c r="AE48" s="449"/>
      <c r="AF48" s="449"/>
      <c r="AG48" s="449"/>
      <c r="AH48" s="449"/>
      <c r="AI48" s="449"/>
      <c r="AJ48" s="449"/>
      <c r="AK48" s="449"/>
      <c r="AL48" s="449"/>
      <c r="AM48" s="449"/>
      <c r="AN48" s="449"/>
    </row>
    <row r="49" spans="1:40" s="90" customFormat="1" ht="27.75">
      <c r="A49" s="88"/>
      <c r="B49" s="833" t="str">
        <f>G2</f>
        <v>Untel</v>
      </c>
      <c r="C49" s="833"/>
      <c r="D49" s="833"/>
      <c r="E49" s="833"/>
      <c r="F49" s="833"/>
      <c r="G49" s="833"/>
      <c r="H49" s="833"/>
      <c r="I49" s="842" t="str">
        <f>G5</f>
        <v>quelqu'un</v>
      </c>
      <c r="J49" s="842"/>
      <c r="K49" s="417"/>
      <c r="L49" s="834">
        <f ca="1">TODAY()</f>
        <v>45664</v>
      </c>
      <c r="M49" s="834"/>
      <c r="O49" s="89"/>
      <c r="P49" s="89"/>
      <c r="Q49" s="89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</row>
    <row r="50" spans="1:40" s="90" customFormat="1" ht="18">
      <c r="A50" s="88"/>
      <c r="B50" s="832" t="s">
        <v>82</v>
      </c>
      <c r="C50" s="832"/>
      <c r="D50" s="832"/>
      <c r="E50" s="832"/>
      <c r="F50" s="832"/>
      <c r="G50" s="262"/>
      <c r="H50" s="449"/>
      <c r="I50" s="449" t="s">
        <v>67</v>
      </c>
      <c r="J50" s="449"/>
      <c r="K50" s="449"/>
      <c r="L50" s="449"/>
      <c r="N50" s="91"/>
      <c r="O50" s="89"/>
      <c r="P50" s="89"/>
      <c r="Q50" s="89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</row>
    <row r="51" spans="1:40" s="90" customFormat="1" ht="18">
      <c r="A51" s="88"/>
      <c r="B51" s="88"/>
      <c r="C51" s="88"/>
      <c r="D51" s="88"/>
      <c r="E51" s="88"/>
      <c r="F51" s="92"/>
      <c r="G51" s="88"/>
      <c r="H51" s="88"/>
      <c r="I51" s="88"/>
      <c r="J51" s="88"/>
      <c r="K51" s="88"/>
      <c r="L51" s="89"/>
      <c r="M51" s="89"/>
      <c r="N51" s="89"/>
      <c r="O51" s="89"/>
      <c r="P51" s="89"/>
      <c r="Q51" s="89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</row>
    <row r="52" spans="1:40" s="90" customFormat="1" ht="18">
      <c r="A52" s="88"/>
      <c r="B52" s="88"/>
      <c r="C52" s="88"/>
      <c r="D52" s="88"/>
      <c r="E52" s="88"/>
      <c r="F52" s="92"/>
      <c r="G52" s="88"/>
      <c r="H52" s="88"/>
      <c r="I52" s="88"/>
      <c r="J52" s="88"/>
      <c r="K52" s="88"/>
      <c r="L52" s="89"/>
      <c r="M52" s="89"/>
      <c r="N52" s="89"/>
      <c r="O52" s="89"/>
      <c r="P52" s="89"/>
      <c r="Q52" s="89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</row>
    <row r="53" spans="1:40">
      <c r="A53" s="449"/>
      <c r="B53" s="449"/>
      <c r="C53" s="449"/>
      <c r="D53" s="449"/>
      <c r="E53" s="449"/>
      <c r="F53" s="450"/>
      <c r="G53" s="449"/>
      <c r="H53" s="449"/>
      <c r="I53" s="449"/>
      <c r="J53" s="449"/>
      <c r="K53" s="449"/>
      <c r="L53" s="492"/>
      <c r="M53" s="492"/>
      <c r="N53" s="492"/>
      <c r="O53" s="492"/>
      <c r="P53" s="492"/>
      <c r="Q53" s="492"/>
      <c r="R53" s="449"/>
      <c r="S53" s="449"/>
      <c r="T53" s="449"/>
      <c r="U53" s="449"/>
      <c r="V53" s="449"/>
      <c r="W53" s="449"/>
      <c r="X53" s="449"/>
      <c r="Y53" s="449"/>
      <c r="Z53" s="449"/>
      <c r="AA53" s="449"/>
      <c r="AB53" s="449"/>
      <c r="AC53" s="449"/>
      <c r="AD53" s="449"/>
      <c r="AE53" s="449"/>
      <c r="AF53" s="449"/>
      <c r="AG53" s="449"/>
      <c r="AH53" s="449"/>
      <c r="AI53" s="449"/>
      <c r="AJ53" s="449"/>
      <c r="AK53" s="449"/>
      <c r="AL53" s="449"/>
      <c r="AM53" s="449"/>
      <c r="AN53" s="449"/>
    </row>
    <row r="54" spans="1:40">
      <c r="A54" s="449"/>
      <c r="B54" s="449"/>
      <c r="C54" s="449"/>
      <c r="D54" s="449"/>
      <c r="E54" s="449"/>
      <c r="F54" s="450"/>
      <c r="G54" s="449"/>
      <c r="H54" s="449"/>
      <c r="I54" s="449"/>
      <c r="J54" s="449"/>
      <c r="K54" s="449"/>
      <c r="L54" s="492"/>
      <c r="M54" s="492"/>
      <c r="N54" s="492"/>
      <c r="O54" s="492"/>
      <c r="P54" s="492"/>
      <c r="Q54" s="492"/>
      <c r="R54" s="449"/>
      <c r="S54" s="449"/>
      <c r="T54" s="449"/>
      <c r="U54" s="449"/>
      <c r="V54" s="449"/>
      <c r="W54" s="449"/>
      <c r="X54" s="449"/>
      <c r="Y54" s="449"/>
      <c r="Z54" s="449"/>
      <c r="AA54" s="449"/>
      <c r="AB54" s="449"/>
      <c r="AC54" s="449"/>
      <c r="AD54" s="449"/>
      <c r="AE54" s="449"/>
      <c r="AF54" s="449"/>
      <c r="AG54" s="449"/>
      <c r="AH54" s="449"/>
      <c r="AI54" s="449"/>
      <c r="AJ54" s="449"/>
      <c r="AK54" s="449"/>
      <c r="AL54" s="449"/>
      <c r="AM54" s="449"/>
      <c r="AN54" s="449"/>
    </row>
    <row r="55" spans="1:40" ht="18">
      <c r="A55" s="449"/>
      <c r="B55" s="88" t="s">
        <v>83</v>
      </c>
      <c r="C55" s="449"/>
      <c r="D55" s="449"/>
      <c r="E55" s="449"/>
      <c r="F55" s="450"/>
      <c r="G55" s="449"/>
      <c r="H55" s="449"/>
      <c r="I55" s="449"/>
      <c r="J55" s="449"/>
      <c r="K55" s="449"/>
      <c r="L55" s="492"/>
      <c r="M55" s="492"/>
      <c r="N55" s="492"/>
      <c r="O55" s="492"/>
      <c r="P55" s="492"/>
      <c r="Q55" s="492"/>
      <c r="R55" s="449"/>
      <c r="S55" s="449"/>
      <c r="T55" s="449"/>
      <c r="U55" s="449"/>
      <c r="V55" s="449"/>
      <c r="W55" s="449"/>
      <c r="X55" s="449"/>
      <c r="Y55" s="449"/>
      <c r="Z55" s="449"/>
      <c r="AA55" s="449"/>
      <c r="AB55" s="449"/>
      <c r="AC55" s="449"/>
      <c r="AD55" s="449"/>
      <c r="AE55" s="449"/>
      <c r="AF55" s="449"/>
      <c r="AG55" s="449"/>
      <c r="AH55" s="449"/>
      <c r="AI55" s="449"/>
      <c r="AJ55" s="449"/>
      <c r="AK55" s="449"/>
      <c r="AL55" s="449"/>
      <c r="AM55" s="449"/>
      <c r="AN55" s="449"/>
    </row>
    <row r="56" spans="1:40" ht="18">
      <c r="A56" s="449"/>
      <c r="B56" s="88" t="s">
        <v>117</v>
      </c>
      <c r="C56" s="449"/>
      <c r="D56" s="449"/>
      <c r="E56" s="449"/>
      <c r="F56" s="450"/>
      <c r="G56" s="449"/>
      <c r="H56" s="449"/>
      <c r="I56" s="449"/>
      <c r="J56" s="449"/>
      <c r="K56" s="449"/>
      <c r="L56" s="492"/>
      <c r="M56" s="492"/>
      <c r="N56" s="492"/>
      <c r="O56" s="492"/>
      <c r="P56" s="492"/>
      <c r="Q56" s="492"/>
      <c r="R56" s="449"/>
      <c r="S56" s="449"/>
      <c r="T56" s="449"/>
      <c r="U56" s="449"/>
      <c r="V56" s="449"/>
      <c r="W56" s="449"/>
      <c r="X56" s="449"/>
      <c r="Y56" s="449"/>
      <c r="Z56" s="449"/>
      <c r="AA56" s="449"/>
      <c r="AB56" s="449"/>
      <c r="AC56" s="449"/>
      <c r="AD56" s="449"/>
      <c r="AE56" s="449"/>
      <c r="AF56" s="449"/>
      <c r="AG56" s="449"/>
      <c r="AH56" s="449"/>
      <c r="AI56" s="449"/>
      <c r="AJ56" s="449"/>
      <c r="AK56" s="449"/>
      <c r="AL56" s="449"/>
      <c r="AM56" s="449"/>
      <c r="AN56" s="449"/>
    </row>
    <row r="57" spans="1:40">
      <c r="A57" s="449"/>
      <c r="C57" s="449"/>
      <c r="D57" s="449"/>
      <c r="E57" s="449"/>
      <c r="F57" s="450"/>
      <c r="G57" s="449"/>
      <c r="H57" s="449"/>
      <c r="I57" s="449"/>
      <c r="J57" s="449"/>
      <c r="K57" s="449"/>
      <c r="L57" s="492"/>
      <c r="M57" s="492"/>
      <c r="N57" s="492"/>
      <c r="O57" s="492"/>
      <c r="P57" s="492"/>
      <c r="Q57" s="492"/>
      <c r="R57" s="449"/>
      <c r="S57" s="449"/>
      <c r="T57" s="449"/>
      <c r="U57" s="449"/>
      <c r="V57" s="449"/>
      <c r="W57" s="449"/>
      <c r="X57" s="449"/>
      <c r="Y57" s="449"/>
      <c r="Z57" s="449"/>
      <c r="AA57" s="449"/>
      <c r="AB57" s="449"/>
      <c r="AC57" s="449"/>
      <c r="AD57" s="449"/>
      <c r="AE57" s="449"/>
      <c r="AF57" s="449"/>
      <c r="AG57" s="449"/>
      <c r="AH57" s="449"/>
      <c r="AI57" s="449"/>
      <c r="AJ57" s="449"/>
      <c r="AK57" s="449"/>
      <c r="AL57" s="449"/>
      <c r="AM57" s="449"/>
      <c r="AN57" s="449"/>
    </row>
    <row r="58" spans="1:40">
      <c r="A58" s="449"/>
      <c r="B58" s="449"/>
      <c r="C58" s="449"/>
      <c r="D58" s="449"/>
      <c r="E58" s="449"/>
      <c r="F58" s="450"/>
      <c r="G58" s="449"/>
      <c r="H58" s="449"/>
      <c r="I58" s="449"/>
      <c r="J58" s="449"/>
      <c r="K58" s="449"/>
      <c r="L58" s="492"/>
      <c r="M58" s="492"/>
      <c r="N58" s="492"/>
      <c r="O58" s="492"/>
      <c r="P58" s="492"/>
      <c r="Q58" s="492"/>
      <c r="R58" s="449"/>
      <c r="S58" s="449"/>
      <c r="T58" s="449"/>
      <c r="U58" s="449"/>
      <c r="V58" s="449"/>
      <c r="W58" s="449"/>
      <c r="X58" s="449"/>
      <c r="Y58" s="449"/>
      <c r="Z58" s="449"/>
      <c r="AA58" s="449"/>
      <c r="AB58" s="449"/>
      <c r="AC58" s="449"/>
      <c r="AD58" s="449"/>
      <c r="AE58" s="449"/>
      <c r="AF58" s="449"/>
      <c r="AG58" s="449"/>
      <c r="AH58" s="449"/>
      <c r="AI58" s="449"/>
      <c r="AJ58" s="449"/>
      <c r="AK58" s="449"/>
      <c r="AL58" s="449"/>
      <c r="AM58" s="449"/>
      <c r="AN58" s="449"/>
    </row>
    <row r="59" spans="1:40">
      <c r="A59" s="449"/>
      <c r="B59" s="449"/>
      <c r="C59" s="449"/>
      <c r="D59" s="449"/>
      <c r="E59" s="449"/>
      <c r="F59" s="450"/>
      <c r="G59" s="449"/>
      <c r="H59" s="449"/>
      <c r="I59" s="449"/>
      <c r="J59" s="449"/>
      <c r="K59" s="449"/>
      <c r="L59" s="492"/>
      <c r="M59" s="492"/>
      <c r="N59" s="492"/>
      <c r="O59" s="492"/>
      <c r="P59" s="492"/>
      <c r="Q59" s="492"/>
      <c r="R59" s="449"/>
      <c r="S59" s="449"/>
      <c r="T59" s="449"/>
      <c r="U59" s="449"/>
      <c r="V59" s="449"/>
      <c r="W59" s="449"/>
      <c r="X59" s="449"/>
      <c r="Y59" s="449"/>
      <c r="Z59" s="449"/>
      <c r="AA59" s="449"/>
      <c r="AB59" s="449"/>
      <c r="AC59" s="449"/>
      <c r="AD59" s="449"/>
      <c r="AE59" s="449"/>
      <c r="AF59" s="449"/>
      <c r="AG59" s="449"/>
      <c r="AH59" s="449"/>
      <c r="AI59" s="449"/>
      <c r="AJ59" s="449"/>
      <c r="AK59" s="449"/>
      <c r="AL59" s="449"/>
      <c r="AM59" s="449"/>
      <c r="AN59" s="449"/>
    </row>
    <row r="60" spans="1:40">
      <c r="A60" s="449"/>
      <c r="B60" s="449"/>
      <c r="C60" s="449"/>
      <c r="D60" s="449"/>
      <c r="E60" s="449"/>
      <c r="F60" s="450"/>
      <c r="G60" s="449"/>
      <c r="H60" s="449"/>
      <c r="I60" s="449"/>
      <c r="J60" s="449"/>
      <c r="K60" s="449"/>
      <c r="L60" s="492"/>
      <c r="M60" s="492"/>
      <c r="N60" s="492"/>
      <c r="O60" s="492"/>
      <c r="P60" s="492"/>
      <c r="Q60" s="492"/>
      <c r="R60" s="449"/>
      <c r="S60" s="449"/>
      <c r="T60" s="449"/>
      <c r="U60" s="449"/>
      <c r="V60" s="449"/>
      <c r="W60" s="449"/>
      <c r="X60" s="449"/>
      <c r="Y60" s="449"/>
      <c r="Z60" s="449"/>
      <c r="AA60" s="449"/>
      <c r="AB60" s="449"/>
      <c r="AC60" s="449"/>
      <c r="AD60" s="449"/>
      <c r="AE60" s="449"/>
      <c r="AF60" s="449"/>
      <c r="AG60" s="449"/>
      <c r="AH60" s="449"/>
      <c r="AI60" s="449"/>
      <c r="AJ60" s="449"/>
      <c r="AK60" s="449"/>
      <c r="AL60" s="449"/>
      <c r="AM60" s="449"/>
      <c r="AN60" s="449"/>
    </row>
    <row r="61" spans="1:40">
      <c r="A61" s="449"/>
      <c r="B61" s="449"/>
      <c r="C61" s="449"/>
      <c r="D61" s="449"/>
      <c r="E61" s="449"/>
      <c r="F61" s="450"/>
      <c r="G61" s="449"/>
      <c r="H61" s="449"/>
      <c r="I61" s="449"/>
      <c r="J61" s="449"/>
      <c r="K61" s="449"/>
      <c r="L61" s="492"/>
      <c r="M61" s="492"/>
      <c r="N61" s="492"/>
      <c r="O61" s="492"/>
      <c r="P61" s="492"/>
      <c r="Q61" s="492"/>
      <c r="R61" s="449"/>
      <c r="S61" s="449"/>
      <c r="T61" s="449"/>
      <c r="U61" s="449"/>
      <c r="V61" s="449"/>
      <c r="W61" s="449"/>
      <c r="X61" s="449"/>
      <c r="Y61" s="449"/>
      <c r="Z61" s="449"/>
      <c r="AA61" s="449"/>
      <c r="AB61" s="449"/>
      <c r="AC61" s="449"/>
      <c r="AD61" s="449"/>
      <c r="AE61" s="449"/>
      <c r="AF61" s="449"/>
      <c r="AG61" s="449"/>
      <c r="AH61" s="449"/>
      <c r="AI61" s="449"/>
      <c r="AJ61" s="449"/>
      <c r="AK61" s="449"/>
      <c r="AL61" s="449"/>
      <c r="AM61" s="449"/>
      <c r="AN61" s="449"/>
    </row>
    <row r="62" spans="1:40">
      <c r="A62" s="449"/>
      <c r="B62" s="449"/>
      <c r="C62" s="449"/>
      <c r="D62" s="449"/>
      <c r="E62" s="449"/>
      <c r="F62" s="450"/>
      <c r="G62" s="449"/>
      <c r="H62" s="449"/>
      <c r="I62" s="449"/>
      <c r="J62" s="449"/>
      <c r="K62" s="449"/>
      <c r="L62" s="492"/>
      <c r="M62" s="492"/>
      <c r="N62" s="492"/>
      <c r="O62" s="492"/>
      <c r="P62" s="492"/>
      <c r="Q62" s="492"/>
      <c r="R62" s="449"/>
      <c r="S62" s="449"/>
      <c r="T62" s="449"/>
      <c r="U62" s="449"/>
      <c r="V62" s="449"/>
      <c r="W62" s="449"/>
      <c r="X62" s="449"/>
      <c r="Y62" s="449"/>
      <c r="Z62" s="449"/>
      <c r="AA62" s="449"/>
      <c r="AB62" s="449"/>
      <c r="AC62" s="449"/>
      <c r="AD62" s="449"/>
      <c r="AE62" s="449"/>
      <c r="AF62" s="449"/>
      <c r="AG62" s="449"/>
      <c r="AH62" s="449"/>
      <c r="AI62" s="449"/>
      <c r="AJ62" s="449"/>
      <c r="AK62" s="449"/>
      <c r="AL62" s="449"/>
      <c r="AM62" s="449"/>
      <c r="AN62" s="449"/>
    </row>
    <row r="63" spans="1:40">
      <c r="A63" s="449"/>
      <c r="B63" s="449"/>
      <c r="C63" s="449"/>
      <c r="D63" s="449"/>
      <c r="E63" s="449"/>
      <c r="F63" s="450"/>
      <c r="G63" s="449"/>
      <c r="H63" s="449"/>
      <c r="I63" s="449"/>
      <c r="J63" s="449"/>
      <c r="K63" s="449"/>
      <c r="L63" s="492"/>
      <c r="M63" s="492"/>
      <c r="N63" s="492"/>
      <c r="O63" s="492"/>
      <c r="P63" s="492"/>
      <c r="Q63" s="492"/>
      <c r="R63" s="449"/>
      <c r="S63" s="449"/>
      <c r="T63" s="449"/>
      <c r="U63" s="449"/>
      <c r="V63" s="449"/>
      <c r="W63" s="449"/>
      <c r="X63" s="449"/>
      <c r="Y63" s="449"/>
      <c r="Z63" s="449"/>
      <c r="AA63" s="449"/>
      <c r="AB63" s="449"/>
      <c r="AC63" s="449"/>
      <c r="AD63" s="449"/>
      <c r="AE63" s="449"/>
      <c r="AF63" s="449"/>
      <c r="AG63" s="449"/>
      <c r="AH63" s="449"/>
      <c r="AI63" s="449"/>
      <c r="AJ63" s="449"/>
      <c r="AK63" s="449"/>
      <c r="AL63" s="449"/>
      <c r="AM63" s="449"/>
      <c r="AN63" s="449"/>
    </row>
    <row r="64" spans="1:40">
      <c r="A64" s="449"/>
      <c r="B64" s="449"/>
      <c r="C64" s="449"/>
      <c r="D64" s="449"/>
      <c r="E64" s="449"/>
      <c r="F64" s="450"/>
      <c r="G64" s="449"/>
      <c r="H64" s="449"/>
      <c r="I64" s="449"/>
      <c r="J64" s="449"/>
      <c r="K64" s="449"/>
      <c r="L64" s="492"/>
      <c r="M64" s="492"/>
      <c r="N64" s="492"/>
      <c r="O64" s="492"/>
      <c r="P64" s="492"/>
      <c r="Q64" s="492"/>
      <c r="R64" s="449"/>
      <c r="S64" s="449"/>
      <c r="T64" s="449"/>
      <c r="U64" s="449"/>
      <c r="V64" s="449"/>
      <c r="W64" s="449"/>
      <c r="X64" s="449"/>
      <c r="Y64" s="449"/>
      <c r="Z64" s="449"/>
      <c r="AA64" s="449"/>
      <c r="AB64" s="449"/>
      <c r="AC64" s="449"/>
      <c r="AD64" s="449"/>
      <c r="AE64" s="449"/>
      <c r="AF64" s="449"/>
      <c r="AG64" s="449"/>
      <c r="AH64" s="449"/>
      <c r="AI64" s="449"/>
      <c r="AJ64" s="449"/>
      <c r="AK64" s="449"/>
      <c r="AL64" s="449"/>
      <c r="AM64" s="449"/>
      <c r="AN64" s="449"/>
    </row>
    <row r="65" spans="1:40">
      <c r="A65" s="449"/>
      <c r="B65" s="449"/>
      <c r="C65" s="449"/>
      <c r="D65" s="449"/>
      <c r="E65" s="449"/>
      <c r="F65" s="450"/>
      <c r="G65" s="449"/>
      <c r="H65" s="449"/>
      <c r="I65" s="449"/>
      <c r="J65" s="449"/>
      <c r="K65" s="449"/>
      <c r="L65" s="492"/>
      <c r="M65" s="492"/>
      <c r="N65" s="492"/>
      <c r="O65" s="492"/>
      <c r="P65" s="492"/>
      <c r="Q65" s="492"/>
      <c r="R65" s="449"/>
      <c r="S65" s="449"/>
      <c r="T65" s="449"/>
      <c r="U65" s="449"/>
      <c r="V65" s="449"/>
      <c r="W65" s="449"/>
      <c r="X65" s="449"/>
      <c r="Y65" s="449"/>
      <c r="Z65" s="449"/>
      <c r="AA65" s="449"/>
      <c r="AB65" s="449"/>
      <c r="AC65" s="449"/>
      <c r="AD65" s="449"/>
      <c r="AE65" s="449"/>
      <c r="AF65" s="449"/>
      <c r="AG65" s="449"/>
      <c r="AH65" s="449"/>
      <c r="AI65" s="449"/>
      <c r="AJ65" s="449"/>
      <c r="AK65" s="449"/>
      <c r="AL65" s="449"/>
      <c r="AM65" s="449"/>
      <c r="AN65" s="449"/>
    </row>
    <row r="66" spans="1:40">
      <c r="A66" s="449"/>
      <c r="B66" s="449"/>
      <c r="C66" s="449"/>
      <c r="D66" s="449"/>
      <c r="E66" s="449"/>
      <c r="F66" s="450"/>
      <c r="G66" s="449"/>
      <c r="H66" s="449"/>
      <c r="I66" s="449"/>
      <c r="J66" s="449"/>
      <c r="K66" s="449"/>
      <c r="L66" s="492"/>
      <c r="M66" s="492"/>
      <c r="N66" s="492"/>
      <c r="O66" s="492"/>
      <c r="P66" s="492"/>
      <c r="Q66" s="492"/>
      <c r="R66" s="449"/>
      <c r="S66" s="449"/>
      <c r="T66" s="449"/>
      <c r="U66" s="449"/>
      <c r="V66" s="449"/>
      <c r="W66" s="449"/>
      <c r="X66" s="449"/>
      <c r="Y66" s="449"/>
      <c r="Z66" s="449"/>
      <c r="AA66" s="449"/>
      <c r="AB66" s="449"/>
      <c r="AC66" s="449"/>
      <c r="AD66" s="449"/>
      <c r="AE66" s="449"/>
      <c r="AF66" s="449"/>
      <c r="AG66" s="449"/>
      <c r="AH66" s="449"/>
      <c r="AI66" s="449"/>
      <c r="AJ66" s="449"/>
      <c r="AK66" s="449"/>
      <c r="AL66" s="449"/>
      <c r="AM66" s="449"/>
      <c r="AN66" s="449"/>
    </row>
    <row r="67" spans="1:40">
      <c r="A67" s="449"/>
      <c r="B67" s="449"/>
      <c r="C67" s="449"/>
      <c r="D67" s="449"/>
      <c r="E67" s="449"/>
      <c r="F67" s="450"/>
      <c r="G67" s="449"/>
      <c r="H67" s="449"/>
      <c r="I67" s="449"/>
      <c r="J67" s="449"/>
      <c r="K67" s="449"/>
      <c r="L67" s="492"/>
      <c r="M67" s="492"/>
      <c r="N67" s="492"/>
      <c r="O67" s="492"/>
      <c r="P67" s="492"/>
      <c r="Q67" s="492"/>
      <c r="R67" s="449"/>
      <c r="S67" s="449"/>
      <c r="T67" s="449"/>
      <c r="U67" s="449"/>
      <c r="V67" s="449"/>
      <c r="W67" s="449"/>
      <c r="X67" s="449"/>
      <c r="Y67" s="449"/>
      <c r="Z67" s="449"/>
      <c r="AA67" s="449"/>
      <c r="AB67" s="449"/>
      <c r="AC67" s="449"/>
      <c r="AD67" s="449"/>
      <c r="AE67" s="449"/>
      <c r="AF67" s="449"/>
      <c r="AG67" s="449"/>
      <c r="AH67" s="449"/>
      <c r="AI67" s="449"/>
      <c r="AJ67" s="449"/>
      <c r="AK67" s="449"/>
      <c r="AL67" s="449"/>
      <c r="AM67" s="449"/>
      <c r="AN67" s="449"/>
    </row>
    <row r="68" spans="1:40">
      <c r="A68" s="449"/>
      <c r="B68" s="449"/>
      <c r="C68" s="449"/>
      <c r="D68" s="449"/>
      <c r="E68" s="449"/>
      <c r="F68" s="450"/>
      <c r="G68" s="449"/>
      <c r="H68" s="449"/>
      <c r="I68" s="449"/>
      <c r="J68" s="449"/>
      <c r="K68" s="449"/>
      <c r="L68" s="492"/>
      <c r="M68" s="492"/>
      <c r="N68" s="492"/>
      <c r="O68" s="492"/>
      <c r="P68" s="492"/>
      <c r="Q68" s="492"/>
      <c r="R68" s="449"/>
      <c r="S68" s="449"/>
      <c r="T68" s="449"/>
      <c r="U68" s="449"/>
      <c r="V68" s="449"/>
      <c r="W68" s="449"/>
      <c r="X68" s="449"/>
      <c r="Y68" s="449"/>
      <c r="Z68" s="449"/>
      <c r="AA68" s="449"/>
      <c r="AB68" s="449"/>
      <c r="AC68" s="449"/>
      <c r="AD68" s="449"/>
      <c r="AE68" s="449"/>
      <c r="AF68" s="449"/>
      <c r="AG68" s="449"/>
      <c r="AH68" s="449"/>
      <c r="AI68" s="449"/>
      <c r="AJ68" s="449"/>
      <c r="AK68" s="449"/>
      <c r="AL68" s="449"/>
      <c r="AM68" s="449"/>
      <c r="AN68" s="449"/>
    </row>
    <row r="69" spans="1:40">
      <c r="A69" s="449"/>
      <c r="B69" s="449"/>
      <c r="C69" s="449"/>
      <c r="D69" s="449"/>
      <c r="E69" s="449"/>
      <c r="F69" s="450"/>
      <c r="G69" s="449"/>
      <c r="H69" s="449"/>
      <c r="I69" s="449"/>
      <c r="J69" s="449"/>
      <c r="K69" s="449"/>
      <c r="L69" s="492"/>
      <c r="M69" s="492"/>
      <c r="N69" s="492"/>
      <c r="O69" s="492"/>
      <c r="P69" s="492"/>
      <c r="Q69" s="492"/>
      <c r="R69" s="449"/>
      <c r="S69" s="449"/>
      <c r="T69" s="449"/>
      <c r="U69" s="449"/>
      <c r="V69" s="449"/>
      <c r="W69" s="449"/>
      <c r="X69" s="449"/>
      <c r="Y69" s="449"/>
      <c r="Z69" s="449"/>
      <c r="AA69" s="449"/>
      <c r="AB69" s="449"/>
      <c r="AC69" s="449"/>
      <c r="AD69" s="449"/>
      <c r="AE69" s="449"/>
      <c r="AF69" s="449"/>
      <c r="AG69" s="449"/>
      <c r="AH69" s="449"/>
      <c r="AI69" s="449"/>
      <c r="AJ69" s="449"/>
      <c r="AK69" s="449"/>
      <c r="AL69" s="449"/>
      <c r="AM69" s="449"/>
      <c r="AN69" s="449"/>
    </row>
    <row r="70" spans="1:40">
      <c r="A70" s="449"/>
      <c r="B70" s="449"/>
      <c r="C70" s="449"/>
      <c r="D70" s="449"/>
      <c r="E70" s="449"/>
      <c r="F70" s="450"/>
      <c r="G70" s="449"/>
      <c r="H70" s="449"/>
      <c r="I70" s="449"/>
      <c r="J70" s="449"/>
      <c r="K70" s="449"/>
      <c r="L70" s="492"/>
      <c r="M70" s="492"/>
      <c r="N70" s="492"/>
      <c r="O70" s="492"/>
      <c r="P70" s="492"/>
      <c r="Q70" s="492"/>
      <c r="R70" s="449"/>
      <c r="S70" s="449"/>
      <c r="T70" s="449"/>
      <c r="U70" s="449"/>
      <c r="V70" s="449"/>
      <c r="W70" s="449"/>
      <c r="X70" s="449"/>
      <c r="Y70" s="449"/>
      <c r="Z70" s="449"/>
      <c r="AA70" s="449"/>
      <c r="AB70" s="449"/>
      <c r="AC70" s="449"/>
      <c r="AD70" s="449"/>
      <c r="AE70" s="449"/>
      <c r="AF70" s="449"/>
      <c r="AG70" s="449"/>
      <c r="AH70" s="449"/>
      <c r="AI70" s="449"/>
      <c r="AJ70" s="449"/>
      <c r="AK70" s="449"/>
      <c r="AL70" s="449"/>
      <c r="AM70" s="449"/>
      <c r="AN70" s="449"/>
    </row>
    <row r="71" spans="1:40">
      <c r="A71" s="449"/>
      <c r="B71" s="449"/>
      <c r="C71" s="449"/>
      <c r="D71" s="449"/>
      <c r="E71" s="449"/>
      <c r="F71" s="450"/>
      <c r="G71" s="449"/>
      <c r="H71" s="449"/>
      <c r="I71" s="449"/>
      <c r="J71" s="449"/>
      <c r="K71" s="449"/>
      <c r="L71" s="492"/>
      <c r="M71" s="492"/>
      <c r="N71" s="492"/>
      <c r="O71" s="492"/>
      <c r="P71" s="492"/>
      <c r="Q71" s="492"/>
      <c r="R71" s="449"/>
      <c r="S71" s="449"/>
      <c r="T71" s="449"/>
      <c r="U71" s="449"/>
      <c r="V71" s="449"/>
      <c r="W71" s="449"/>
      <c r="X71" s="449"/>
      <c r="Y71" s="449"/>
      <c r="Z71" s="449"/>
      <c r="AA71" s="449"/>
      <c r="AB71" s="449"/>
      <c r="AC71" s="449"/>
      <c r="AD71" s="449"/>
      <c r="AE71" s="449"/>
      <c r="AF71" s="449"/>
      <c r="AG71" s="449"/>
      <c r="AH71" s="449"/>
      <c r="AI71" s="449"/>
      <c r="AJ71" s="449"/>
      <c r="AK71" s="449"/>
      <c r="AL71" s="449"/>
      <c r="AM71" s="449"/>
      <c r="AN71" s="449"/>
    </row>
    <row r="72" spans="1:40">
      <c r="A72" s="449"/>
      <c r="B72" s="449"/>
      <c r="C72" s="449"/>
      <c r="D72" s="449"/>
      <c r="E72" s="449"/>
      <c r="F72" s="450"/>
      <c r="G72" s="449"/>
      <c r="H72" s="449"/>
      <c r="I72" s="449"/>
      <c r="J72" s="449"/>
      <c r="K72" s="449"/>
      <c r="L72" s="492"/>
      <c r="M72" s="492"/>
      <c r="N72" s="492"/>
      <c r="O72" s="492"/>
      <c r="P72" s="492"/>
      <c r="Q72" s="492"/>
      <c r="R72" s="449"/>
      <c r="S72" s="449"/>
      <c r="T72" s="449"/>
      <c r="U72" s="449"/>
      <c r="V72" s="449"/>
      <c r="W72" s="449"/>
      <c r="X72" s="449"/>
      <c r="Y72" s="449"/>
      <c r="Z72" s="449"/>
      <c r="AA72" s="449"/>
      <c r="AB72" s="449"/>
      <c r="AC72" s="449"/>
      <c r="AD72" s="449"/>
      <c r="AE72" s="449"/>
      <c r="AF72" s="449"/>
      <c r="AG72" s="449"/>
      <c r="AH72" s="449"/>
      <c r="AI72" s="449"/>
      <c r="AJ72" s="449"/>
      <c r="AK72" s="449"/>
      <c r="AL72" s="449"/>
      <c r="AM72" s="449"/>
      <c r="AN72" s="449"/>
    </row>
    <row r="73" spans="1:40">
      <c r="A73" s="449"/>
      <c r="B73" s="449"/>
      <c r="C73" s="449"/>
      <c r="D73" s="449"/>
      <c r="E73" s="449"/>
      <c r="F73" s="450"/>
      <c r="G73" s="449"/>
      <c r="H73" s="449"/>
      <c r="I73" s="449"/>
      <c r="J73" s="449"/>
      <c r="K73" s="449"/>
      <c r="L73" s="492"/>
      <c r="M73" s="492"/>
      <c r="N73" s="492"/>
      <c r="O73" s="492"/>
      <c r="P73" s="492"/>
      <c r="Q73" s="492"/>
      <c r="R73" s="449"/>
      <c r="S73" s="449"/>
      <c r="T73" s="449"/>
      <c r="U73" s="449"/>
      <c r="V73" s="449"/>
      <c r="W73" s="449"/>
      <c r="X73" s="449"/>
      <c r="Y73" s="449"/>
      <c r="Z73" s="449"/>
      <c r="AA73" s="449"/>
      <c r="AB73" s="449"/>
      <c r="AC73" s="449"/>
      <c r="AD73" s="449"/>
      <c r="AE73" s="449"/>
      <c r="AF73" s="449"/>
      <c r="AG73" s="449"/>
      <c r="AH73" s="449"/>
      <c r="AI73" s="449"/>
      <c r="AJ73" s="449"/>
      <c r="AK73" s="449"/>
      <c r="AL73" s="449"/>
      <c r="AM73" s="449"/>
      <c r="AN73" s="449"/>
    </row>
    <row r="74" spans="1:40">
      <c r="A74" s="449"/>
      <c r="B74" s="449"/>
      <c r="C74" s="449"/>
      <c r="D74" s="449"/>
      <c r="E74" s="449"/>
      <c r="F74" s="450"/>
      <c r="G74" s="449"/>
      <c r="H74" s="449"/>
      <c r="I74" s="449"/>
      <c r="J74" s="449"/>
      <c r="K74" s="449"/>
      <c r="L74" s="492"/>
      <c r="M74" s="492"/>
      <c r="N74" s="492"/>
      <c r="O74" s="492"/>
      <c r="P74" s="492"/>
      <c r="Q74" s="492"/>
      <c r="R74" s="449"/>
      <c r="S74" s="449"/>
      <c r="T74" s="449"/>
      <c r="U74" s="449"/>
      <c r="V74" s="449"/>
      <c r="W74" s="449"/>
      <c r="X74" s="449"/>
      <c r="Y74" s="449"/>
      <c r="Z74" s="449"/>
      <c r="AA74" s="449"/>
      <c r="AB74" s="449"/>
      <c r="AC74" s="449"/>
      <c r="AD74" s="449"/>
      <c r="AE74" s="449"/>
      <c r="AF74" s="449"/>
      <c r="AG74" s="449"/>
      <c r="AH74" s="449"/>
      <c r="AI74" s="449"/>
      <c r="AJ74" s="449"/>
      <c r="AK74" s="449"/>
      <c r="AL74" s="449"/>
      <c r="AM74" s="449"/>
      <c r="AN74" s="449"/>
    </row>
    <row r="75" spans="1:40">
      <c r="A75" s="449"/>
      <c r="B75" s="449"/>
      <c r="C75" s="449"/>
      <c r="D75" s="449"/>
      <c r="E75" s="449"/>
      <c r="F75" s="450"/>
      <c r="G75" s="449"/>
      <c r="H75" s="449"/>
      <c r="I75" s="449"/>
      <c r="J75" s="449"/>
      <c r="K75" s="449"/>
      <c r="L75" s="492"/>
      <c r="M75" s="492"/>
      <c r="N75" s="492"/>
      <c r="O75" s="492"/>
      <c r="P75" s="492"/>
      <c r="Q75" s="492"/>
      <c r="R75" s="449"/>
      <c r="S75" s="449"/>
      <c r="T75" s="449"/>
      <c r="U75" s="449"/>
      <c r="V75" s="449"/>
      <c r="W75" s="449"/>
      <c r="X75" s="449"/>
      <c r="Y75" s="449"/>
      <c r="Z75" s="449"/>
      <c r="AA75" s="449"/>
      <c r="AB75" s="449"/>
      <c r="AC75" s="449"/>
      <c r="AD75" s="449"/>
      <c r="AE75" s="449"/>
      <c r="AF75" s="449"/>
      <c r="AG75" s="449"/>
      <c r="AH75" s="449"/>
      <c r="AI75" s="449"/>
      <c r="AJ75" s="449"/>
      <c r="AK75" s="449"/>
      <c r="AL75" s="449"/>
      <c r="AM75" s="449"/>
      <c r="AN75" s="449"/>
    </row>
    <row r="76" spans="1:40">
      <c r="A76" s="449"/>
      <c r="B76" s="449"/>
      <c r="C76" s="449"/>
      <c r="D76" s="449"/>
      <c r="E76" s="449"/>
      <c r="F76" s="450"/>
      <c r="G76" s="449"/>
      <c r="H76" s="449"/>
      <c r="I76" s="449"/>
      <c r="J76" s="449"/>
      <c r="K76" s="449"/>
      <c r="L76" s="492"/>
      <c r="M76" s="492"/>
      <c r="N76" s="492"/>
      <c r="O76" s="492"/>
      <c r="P76" s="492"/>
      <c r="Q76" s="492"/>
      <c r="R76" s="449"/>
      <c r="S76" s="449"/>
      <c r="T76" s="449"/>
      <c r="U76" s="449"/>
      <c r="V76" s="449"/>
      <c r="W76" s="449"/>
      <c r="X76" s="449"/>
      <c r="Y76" s="449"/>
      <c r="Z76" s="449"/>
      <c r="AA76" s="449"/>
      <c r="AB76" s="449"/>
      <c r="AC76" s="449"/>
      <c r="AD76" s="449"/>
      <c r="AE76" s="449"/>
      <c r="AF76" s="449"/>
      <c r="AG76" s="449"/>
      <c r="AH76" s="449"/>
      <c r="AI76" s="449"/>
      <c r="AJ76" s="449"/>
      <c r="AK76" s="449"/>
      <c r="AL76" s="449"/>
      <c r="AM76" s="449"/>
      <c r="AN76" s="449"/>
    </row>
    <row r="77" spans="1:40">
      <c r="A77" s="449"/>
      <c r="B77" s="449"/>
      <c r="C77" s="449"/>
      <c r="D77" s="449"/>
      <c r="E77" s="449"/>
      <c r="F77" s="450"/>
      <c r="G77" s="449"/>
      <c r="H77" s="449"/>
      <c r="I77" s="449"/>
      <c r="J77" s="449"/>
      <c r="K77" s="449"/>
      <c r="L77" s="492"/>
      <c r="M77" s="492"/>
      <c r="N77" s="492"/>
      <c r="O77" s="492"/>
      <c r="P77" s="492"/>
      <c r="Q77" s="492"/>
      <c r="R77" s="449"/>
      <c r="S77" s="449"/>
      <c r="T77" s="449"/>
      <c r="U77" s="449"/>
      <c r="V77" s="449"/>
      <c r="W77" s="449"/>
      <c r="X77" s="449"/>
      <c r="Y77" s="449"/>
      <c r="Z77" s="449"/>
      <c r="AA77" s="449"/>
      <c r="AB77" s="449"/>
      <c r="AC77" s="449"/>
      <c r="AD77" s="449"/>
      <c r="AE77" s="449"/>
      <c r="AF77" s="449"/>
      <c r="AG77" s="449"/>
      <c r="AH77" s="449"/>
      <c r="AI77" s="449"/>
      <c r="AJ77" s="449"/>
      <c r="AK77" s="449"/>
      <c r="AL77" s="449"/>
      <c r="AM77" s="449"/>
      <c r="AN77" s="449"/>
    </row>
    <row r="78" spans="1:40">
      <c r="A78" s="449"/>
      <c r="B78" s="449"/>
      <c r="C78" s="449"/>
      <c r="D78" s="449"/>
      <c r="E78" s="449"/>
      <c r="F78" s="450"/>
      <c r="G78" s="449"/>
      <c r="H78" s="449"/>
      <c r="I78" s="449"/>
      <c r="J78" s="449"/>
      <c r="K78" s="449"/>
      <c r="L78" s="492"/>
      <c r="M78" s="492"/>
      <c r="N78" s="492"/>
      <c r="O78" s="492"/>
      <c r="P78" s="492"/>
      <c r="Q78" s="492"/>
      <c r="R78" s="449"/>
      <c r="S78" s="449"/>
      <c r="T78" s="449"/>
      <c r="U78" s="449"/>
      <c r="V78" s="449"/>
      <c r="W78" s="449"/>
      <c r="X78" s="449"/>
      <c r="Y78" s="449"/>
      <c r="Z78" s="449"/>
      <c r="AA78" s="449"/>
      <c r="AB78" s="449"/>
      <c r="AC78" s="449"/>
      <c r="AD78" s="449"/>
      <c r="AE78" s="449"/>
      <c r="AF78" s="449"/>
      <c r="AG78" s="449"/>
      <c r="AH78" s="449"/>
      <c r="AI78" s="449"/>
      <c r="AJ78" s="449"/>
      <c r="AK78" s="449"/>
      <c r="AL78" s="449"/>
      <c r="AM78" s="449"/>
      <c r="AN78" s="449"/>
    </row>
    <row r="79" spans="1:40">
      <c r="A79" s="449"/>
      <c r="B79" s="449"/>
      <c r="C79" s="449"/>
      <c r="D79" s="449"/>
      <c r="E79" s="449"/>
      <c r="F79" s="450"/>
      <c r="G79" s="449"/>
      <c r="H79" s="449"/>
      <c r="I79" s="449"/>
      <c r="J79" s="449"/>
      <c r="K79" s="449"/>
      <c r="L79" s="492"/>
      <c r="M79" s="492"/>
      <c r="N79" s="492"/>
      <c r="O79" s="492"/>
      <c r="P79" s="492"/>
      <c r="Q79" s="492"/>
      <c r="R79" s="449"/>
      <c r="S79" s="449"/>
      <c r="T79" s="449"/>
      <c r="U79" s="449"/>
      <c r="V79" s="449"/>
      <c r="W79" s="449"/>
      <c r="X79" s="449"/>
      <c r="Y79" s="449"/>
      <c r="Z79" s="449"/>
      <c r="AA79" s="449"/>
      <c r="AB79" s="449"/>
      <c r="AC79" s="449"/>
      <c r="AD79" s="449"/>
      <c r="AE79" s="449"/>
      <c r="AF79" s="449"/>
      <c r="AG79" s="449"/>
      <c r="AH79" s="449"/>
      <c r="AI79" s="449"/>
      <c r="AJ79" s="449"/>
      <c r="AK79" s="449"/>
      <c r="AL79" s="449"/>
      <c r="AM79" s="449"/>
      <c r="AN79" s="449"/>
    </row>
    <row r="80" spans="1:40">
      <c r="A80" s="449"/>
      <c r="B80" s="449"/>
      <c r="C80" s="449"/>
      <c r="D80" s="449"/>
      <c r="E80" s="449"/>
      <c r="F80" s="450"/>
      <c r="G80" s="449"/>
      <c r="H80" s="449"/>
      <c r="I80" s="449"/>
      <c r="J80" s="449"/>
      <c r="K80" s="449"/>
      <c r="L80" s="492"/>
      <c r="M80" s="492"/>
      <c r="N80" s="492"/>
      <c r="O80" s="492"/>
      <c r="P80" s="492"/>
      <c r="Q80" s="492"/>
      <c r="R80" s="449"/>
      <c r="S80" s="449"/>
      <c r="T80" s="449"/>
      <c r="U80" s="449"/>
      <c r="V80" s="449"/>
      <c r="W80" s="449"/>
      <c r="X80" s="449"/>
      <c r="Y80" s="449"/>
      <c r="Z80" s="449"/>
      <c r="AA80" s="449"/>
      <c r="AB80" s="449"/>
      <c r="AC80" s="449"/>
      <c r="AD80" s="449"/>
      <c r="AE80" s="449"/>
      <c r="AF80" s="449"/>
      <c r="AG80" s="449"/>
      <c r="AH80" s="449"/>
      <c r="AI80" s="449"/>
      <c r="AJ80" s="449"/>
      <c r="AK80" s="449"/>
      <c r="AL80" s="449"/>
      <c r="AM80" s="449"/>
      <c r="AN80" s="449"/>
    </row>
    <row r="81" spans="1:40">
      <c r="A81" s="449"/>
      <c r="B81" s="449"/>
      <c r="C81" s="449"/>
      <c r="D81" s="449"/>
      <c r="E81" s="449"/>
      <c r="F81" s="450"/>
      <c r="G81" s="449"/>
      <c r="H81" s="449"/>
      <c r="I81" s="449"/>
      <c r="J81" s="449"/>
      <c r="K81" s="449"/>
      <c r="L81" s="492"/>
      <c r="M81" s="492"/>
      <c r="N81" s="492"/>
      <c r="O81" s="492"/>
      <c r="P81" s="492"/>
      <c r="Q81" s="492"/>
      <c r="R81" s="449"/>
      <c r="S81" s="449"/>
      <c r="T81" s="449"/>
      <c r="U81" s="449"/>
      <c r="V81" s="449"/>
      <c r="W81" s="449"/>
      <c r="X81" s="449"/>
      <c r="Y81" s="449"/>
      <c r="Z81" s="449"/>
      <c r="AA81" s="449"/>
      <c r="AB81" s="449"/>
      <c r="AC81" s="449"/>
      <c r="AD81" s="449"/>
      <c r="AE81" s="449"/>
      <c r="AF81" s="449"/>
      <c r="AG81" s="449"/>
      <c r="AH81" s="449"/>
      <c r="AI81" s="449"/>
      <c r="AJ81" s="449"/>
      <c r="AK81" s="449"/>
      <c r="AL81" s="449"/>
      <c r="AM81" s="449"/>
      <c r="AN81" s="449"/>
    </row>
    <row r="82" spans="1:40">
      <c r="A82" s="449"/>
      <c r="B82" s="449"/>
      <c r="C82" s="449"/>
      <c r="D82" s="449"/>
      <c r="E82" s="449"/>
      <c r="F82" s="450"/>
      <c r="G82" s="449"/>
      <c r="H82" s="449"/>
      <c r="I82" s="449"/>
      <c r="J82" s="449"/>
      <c r="K82" s="449"/>
      <c r="L82" s="492"/>
      <c r="M82" s="492"/>
      <c r="N82" s="492"/>
      <c r="O82" s="492"/>
      <c r="P82" s="492"/>
      <c r="Q82" s="492"/>
      <c r="R82" s="449"/>
      <c r="S82" s="449"/>
      <c r="T82" s="449"/>
      <c r="U82" s="449"/>
      <c r="V82" s="449"/>
      <c r="W82" s="449"/>
      <c r="X82" s="449"/>
      <c r="Y82" s="449"/>
      <c r="Z82" s="449"/>
      <c r="AA82" s="449"/>
      <c r="AB82" s="449"/>
      <c r="AC82" s="449"/>
      <c r="AD82" s="449"/>
      <c r="AE82" s="449"/>
      <c r="AF82" s="449"/>
      <c r="AG82" s="449"/>
      <c r="AH82" s="449"/>
      <c r="AI82" s="449"/>
      <c r="AJ82" s="449"/>
      <c r="AK82" s="449"/>
      <c r="AL82" s="449"/>
      <c r="AM82" s="449"/>
      <c r="AN82" s="449"/>
    </row>
    <row r="83" spans="1:40">
      <c r="A83" s="449"/>
      <c r="B83" s="449"/>
      <c r="C83" s="449"/>
      <c r="D83" s="449"/>
      <c r="E83" s="449"/>
      <c r="F83" s="450"/>
      <c r="G83" s="449"/>
      <c r="H83" s="449"/>
      <c r="I83" s="449"/>
      <c r="J83" s="449"/>
      <c r="K83" s="449"/>
      <c r="L83" s="492"/>
      <c r="M83" s="492"/>
      <c r="N83" s="492"/>
      <c r="O83" s="492"/>
      <c r="P83" s="492"/>
      <c r="Q83" s="492"/>
      <c r="R83" s="449"/>
      <c r="S83" s="449"/>
      <c r="T83" s="449"/>
      <c r="U83" s="449"/>
      <c r="V83" s="449"/>
      <c r="W83" s="449"/>
      <c r="X83" s="449"/>
      <c r="Y83" s="449"/>
      <c r="Z83" s="449"/>
      <c r="AA83" s="449"/>
      <c r="AB83" s="449"/>
      <c r="AC83" s="449"/>
      <c r="AD83" s="449"/>
      <c r="AE83" s="449"/>
      <c r="AF83" s="449"/>
      <c r="AG83" s="449"/>
      <c r="AH83" s="449"/>
      <c r="AI83" s="449"/>
      <c r="AJ83" s="449"/>
      <c r="AK83" s="449"/>
      <c r="AL83" s="449"/>
      <c r="AM83" s="449"/>
      <c r="AN83" s="449"/>
    </row>
    <row r="84" spans="1:40">
      <c r="A84" s="449"/>
      <c r="B84" s="449"/>
      <c r="C84" s="449"/>
      <c r="D84" s="449"/>
      <c r="E84" s="449"/>
      <c r="F84" s="450"/>
      <c r="G84" s="449"/>
      <c r="H84" s="449"/>
      <c r="I84" s="449"/>
      <c r="J84" s="449"/>
      <c r="K84" s="449"/>
      <c r="L84" s="492"/>
      <c r="M84" s="492"/>
      <c r="N84" s="492"/>
      <c r="O84" s="492"/>
      <c r="P84" s="492"/>
      <c r="Q84" s="492"/>
      <c r="R84" s="449"/>
      <c r="S84" s="449"/>
      <c r="T84" s="449"/>
      <c r="U84" s="449"/>
      <c r="V84" s="449"/>
      <c r="W84" s="449"/>
      <c r="X84" s="449"/>
      <c r="Y84" s="449"/>
      <c r="Z84" s="449"/>
      <c r="AA84" s="449"/>
      <c r="AB84" s="449"/>
      <c r="AC84" s="449"/>
      <c r="AD84" s="449"/>
      <c r="AE84" s="449"/>
      <c r="AF84" s="449"/>
      <c r="AG84" s="449"/>
      <c r="AH84" s="449"/>
      <c r="AI84" s="449"/>
      <c r="AJ84" s="449"/>
      <c r="AK84" s="449"/>
      <c r="AL84" s="449"/>
      <c r="AM84" s="449"/>
      <c r="AN84" s="449"/>
    </row>
    <row r="85" spans="1:40">
      <c r="A85" s="449"/>
      <c r="B85" s="449"/>
      <c r="C85" s="449"/>
      <c r="D85" s="449"/>
      <c r="E85" s="449"/>
      <c r="F85" s="450"/>
      <c r="G85" s="449"/>
      <c r="H85" s="449"/>
      <c r="I85" s="449"/>
      <c r="J85" s="449"/>
      <c r="K85" s="449"/>
      <c r="L85" s="492"/>
      <c r="M85" s="492"/>
      <c r="N85" s="492"/>
      <c r="O85" s="492"/>
      <c r="P85" s="492"/>
      <c r="Q85" s="492"/>
      <c r="R85" s="449"/>
      <c r="S85" s="449"/>
      <c r="T85" s="449"/>
      <c r="U85" s="449"/>
      <c r="V85" s="449"/>
      <c r="W85" s="449"/>
      <c r="X85" s="449"/>
      <c r="Y85" s="449"/>
      <c r="Z85" s="449"/>
      <c r="AA85" s="449"/>
      <c r="AB85" s="449"/>
      <c r="AC85" s="449"/>
      <c r="AD85" s="449"/>
      <c r="AE85" s="449"/>
      <c r="AF85" s="449"/>
      <c r="AG85" s="449"/>
      <c r="AH85" s="449"/>
      <c r="AI85" s="449"/>
      <c r="AJ85" s="449"/>
      <c r="AK85" s="449"/>
      <c r="AL85" s="449"/>
      <c r="AM85" s="449"/>
      <c r="AN85" s="449"/>
    </row>
    <row r="86" spans="1:40">
      <c r="A86" s="449"/>
      <c r="B86" s="449"/>
      <c r="C86" s="449"/>
      <c r="D86" s="449"/>
      <c r="E86" s="449"/>
      <c r="F86" s="450"/>
      <c r="G86" s="449"/>
      <c r="H86" s="449"/>
      <c r="I86" s="449"/>
      <c r="J86" s="449"/>
      <c r="K86" s="449"/>
      <c r="L86" s="492"/>
      <c r="M86" s="492"/>
      <c r="N86" s="492"/>
      <c r="O86" s="492"/>
      <c r="P86" s="492"/>
      <c r="Q86" s="492"/>
      <c r="R86" s="449"/>
      <c r="S86" s="449"/>
      <c r="T86" s="449"/>
      <c r="U86" s="449"/>
      <c r="V86" s="449"/>
      <c r="W86" s="449"/>
      <c r="X86" s="449"/>
      <c r="Y86" s="449"/>
      <c r="Z86" s="449"/>
      <c r="AA86" s="449"/>
      <c r="AB86" s="449"/>
      <c r="AC86" s="449"/>
      <c r="AD86" s="449"/>
      <c r="AE86" s="449"/>
      <c r="AF86" s="449"/>
      <c r="AG86" s="449"/>
      <c r="AH86" s="449"/>
      <c r="AI86" s="449"/>
      <c r="AJ86" s="449"/>
      <c r="AK86" s="449"/>
      <c r="AL86" s="449"/>
      <c r="AM86" s="449"/>
      <c r="AN86" s="449"/>
    </row>
    <row r="87" spans="1:40">
      <c r="A87" s="449"/>
      <c r="B87" s="449"/>
      <c r="C87" s="449"/>
      <c r="D87" s="449"/>
      <c r="E87" s="449"/>
      <c r="F87" s="450"/>
      <c r="G87" s="449"/>
      <c r="H87" s="449"/>
      <c r="I87" s="449"/>
      <c r="J87" s="449"/>
      <c r="K87" s="449"/>
      <c r="L87" s="492"/>
      <c r="M87" s="492"/>
      <c r="N87" s="492"/>
      <c r="O87" s="492"/>
      <c r="P87" s="492"/>
      <c r="Q87" s="492"/>
      <c r="R87" s="449"/>
      <c r="S87" s="449"/>
      <c r="T87" s="449"/>
      <c r="U87" s="449"/>
      <c r="V87" s="449"/>
      <c r="W87" s="449"/>
      <c r="X87" s="449"/>
      <c r="Y87" s="449"/>
      <c r="Z87" s="449"/>
      <c r="AA87" s="449"/>
      <c r="AB87" s="449"/>
      <c r="AC87" s="449"/>
      <c r="AD87" s="449"/>
      <c r="AE87" s="449"/>
      <c r="AF87" s="449"/>
      <c r="AG87" s="449"/>
      <c r="AH87" s="449"/>
      <c r="AI87" s="449"/>
      <c r="AJ87" s="449"/>
      <c r="AK87" s="449"/>
      <c r="AL87" s="449"/>
      <c r="AM87" s="449"/>
      <c r="AN87" s="449"/>
    </row>
    <row r="88" spans="1:40">
      <c r="A88" s="449"/>
      <c r="B88" s="449"/>
      <c r="C88" s="449"/>
      <c r="D88" s="449"/>
      <c r="E88" s="449"/>
      <c r="F88" s="450"/>
      <c r="G88" s="449"/>
      <c r="H88" s="449"/>
      <c r="I88" s="449"/>
      <c r="J88" s="449"/>
      <c r="K88" s="449"/>
      <c r="L88" s="492"/>
      <c r="M88" s="492"/>
      <c r="N88" s="492"/>
      <c r="O88" s="492"/>
      <c r="P88" s="492"/>
      <c r="Q88" s="492"/>
      <c r="R88" s="449"/>
      <c r="S88" s="449"/>
      <c r="T88" s="449"/>
      <c r="U88" s="449"/>
      <c r="V88" s="449"/>
      <c r="W88" s="449"/>
      <c r="X88" s="449"/>
      <c r="Y88" s="449"/>
      <c r="Z88" s="449"/>
      <c r="AA88" s="449"/>
      <c r="AB88" s="449"/>
      <c r="AC88" s="449"/>
      <c r="AD88" s="449"/>
      <c r="AE88" s="449"/>
      <c r="AF88" s="449"/>
      <c r="AG88" s="449"/>
      <c r="AH88" s="449"/>
      <c r="AI88" s="449"/>
      <c r="AJ88" s="449"/>
      <c r="AK88" s="449"/>
      <c r="AL88" s="449"/>
      <c r="AM88" s="449"/>
      <c r="AN88" s="449"/>
    </row>
    <row r="89" spans="1:40">
      <c r="A89" s="449"/>
      <c r="B89" s="449"/>
      <c r="C89" s="449"/>
      <c r="D89" s="449"/>
      <c r="E89" s="449"/>
      <c r="F89" s="450"/>
      <c r="G89" s="449"/>
      <c r="H89" s="449"/>
      <c r="I89" s="449"/>
      <c r="J89" s="449"/>
      <c r="K89" s="449"/>
      <c r="L89" s="492"/>
      <c r="M89" s="492"/>
      <c r="N89" s="492"/>
      <c r="O89" s="492"/>
      <c r="P89" s="492"/>
      <c r="Q89" s="492"/>
      <c r="R89" s="449"/>
      <c r="S89" s="449"/>
      <c r="T89" s="449"/>
      <c r="U89" s="449"/>
      <c r="V89" s="449"/>
      <c r="W89" s="449"/>
      <c r="X89" s="449"/>
      <c r="Y89" s="449"/>
      <c r="Z89" s="449"/>
      <c r="AA89" s="449"/>
      <c r="AB89" s="449"/>
      <c r="AC89" s="449"/>
      <c r="AD89" s="449"/>
      <c r="AE89" s="449"/>
      <c r="AF89" s="449"/>
      <c r="AG89" s="449"/>
      <c r="AH89" s="449"/>
      <c r="AI89" s="449"/>
      <c r="AJ89" s="449"/>
      <c r="AK89" s="449"/>
      <c r="AL89" s="449"/>
      <c r="AM89" s="449"/>
      <c r="AN89" s="449"/>
    </row>
    <row r="90" spans="1:40">
      <c r="A90" s="449"/>
      <c r="B90" s="449"/>
      <c r="C90" s="449"/>
      <c r="D90" s="449"/>
      <c r="E90" s="449"/>
      <c r="F90" s="450"/>
      <c r="G90" s="449"/>
      <c r="H90" s="449"/>
      <c r="I90" s="449"/>
      <c r="J90" s="449"/>
      <c r="K90" s="449"/>
      <c r="L90" s="492"/>
      <c r="M90" s="492"/>
      <c r="N90" s="492"/>
      <c r="O90" s="492"/>
      <c r="P90" s="492"/>
      <c r="Q90" s="492"/>
      <c r="R90" s="449"/>
      <c r="S90" s="449"/>
      <c r="T90" s="449"/>
      <c r="U90" s="449"/>
      <c r="V90" s="449"/>
      <c r="W90" s="449"/>
      <c r="X90" s="449"/>
      <c r="Y90" s="449"/>
      <c r="Z90" s="449"/>
      <c r="AA90" s="449"/>
      <c r="AB90" s="449"/>
      <c r="AC90" s="449"/>
      <c r="AD90" s="449"/>
      <c r="AE90" s="449"/>
      <c r="AF90" s="449"/>
      <c r="AG90" s="449"/>
      <c r="AH90" s="449"/>
      <c r="AI90" s="449"/>
      <c r="AJ90" s="449"/>
      <c r="AK90" s="449"/>
      <c r="AL90" s="449"/>
      <c r="AM90" s="449"/>
      <c r="AN90" s="449"/>
    </row>
    <row r="91" spans="1:40">
      <c r="A91" s="449"/>
      <c r="B91" s="449"/>
      <c r="C91" s="449"/>
      <c r="D91" s="449"/>
      <c r="E91" s="449"/>
      <c r="F91" s="450"/>
      <c r="G91" s="449"/>
      <c r="H91" s="449"/>
      <c r="I91" s="449"/>
      <c r="J91" s="449"/>
      <c r="K91" s="449"/>
      <c r="L91" s="492"/>
      <c r="M91" s="492"/>
      <c r="N91" s="492"/>
      <c r="O91" s="492"/>
      <c r="P91" s="492"/>
      <c r="Q91" s="492"/>
      <c r="R91" s="449"/>
      <c r="S91" s="449"/>
      <c r="T91" s="449"/>
      <c r="U91" s="449"/>
      <c r="V91" s="449"/>
      <c r="W91" s="449"/>
      <c r="X91" s="449"/>
      <c r="Y91" s="449"/>
      <c r="Z91" s="449"/>
      <c r="AA91" s="449"/>
      <c r="AB91" s="449"/>
      <c r="AC91" s="449"/>
      <c r="AD91" s="449"/>
      <c r="AE91" s="449"/>
      <c r="AF91" s="449"/>
      <c r="AG91" s="449"/>
      <c r="AH91" s="449"/>
      <c r="AI91" s="449"/>
      <c r="AJ91" s="449"/>
      <c r="AK91" s="449"/>
      <c r="AL91" s="449"/>
      <c r="AM91" s="449"/>
      <c r="AN91" s="449"/>
    </row>
    <row r="92" spans="1:40">
      <c r="A92" s="449"/>
      <c r="B92" s="449"/>
      <c r="C92" s="449"/>
      <c r="D92" s="449"/>
      <c r="E92" s="449"/>
      <c r="F92" s="450"/>
      <c r="G92" s="449"/>
      <c r="H92" s="449"/>
      <c r="I92" s="449"/>
      <c r="J92" s="449"/>
      <c r="K92" s="449"/>
      <c r="L92" s="492"/>
      <c r="M92" s="492"/>
      <c r="N92" s="492"/>
      <c r="O92" s="492"/>
      <c r="P92" s="492"/>
      <c r="Q92" s="492"/>
      <c r="R92" s="449"/>
      <c r="S92" s="449"/>
      <c r="T92" s="449"/>
      <c r="U92" s="449"/>
      <c r="V92" s="449"/>
      <c r="W92" s="449"/>
      <c r="X92" s="449"/>
      <c r="Y92" s="449"/>
      <c r="Z92" s="449"/>
      <c r="AA92" s="449"/>
      <c r="AB92" s="449"/>
      <c r="AC92" s="449"/>
      <c r="AD92" s="449"/>
      <c r="AE92" s="449"/>
      <c r="AF92" s="449"/>
      <c r="AG92" s="449"/>
      <c r="AH92" s="449"/>
      <c r="AI92" s="449"/>
      <c r="AJ92" s="449"/>
      <c r="AK92" s="449"/>
      <c r="AL92" s="449"/>
      <c r="AM92" s="449"/>
      <c r="AN92" s="449"/>
    </row>
    <row r="93" spans="1:40">
      <c r="A93" s="449"/>
      <c r="B93" s="449"/>
      <c r="C93" s="449"/>
      <c r="D93" s="449"/>
      <c r="E93" s="449"/>
      <c r="F93" s="450"/>
      <c r="G93" s="449"/>
      <c r="H93" s="449"/>
      <c r="I93" s="449"/>
      <c r="J93" s="449"/>
      <c r="K93" s="449"/>
      <c r="L93" s="492"/>
      <c r="M93" s="492"/>
      <c r="N93" s="492"/>
      <c r="O93" s="492"/>
      <c r="P93" s="492"/>
      <c r="Q93" s="492"/>
      <c r="R93" s="449"/>
      <c r="S93" s="449"/>
      <c r="T93" s="449"/>
      <c r="U93" s="449"/>
      <c r="V93" s="449"/>
      <c r="W93" s="449"/>
      <c r="X93" s="449"/>
      <c r="Y93" s="449"/>
      <c r="Z93" s="449"/>
      <c r="AA93" s="449"/>
      <c r="AB93" s="449"/>
      <c r="AC93" s="449"/>
      <c r="AD93" s="449"/>
      <c r="AE93" s="449"/>
      <c r="AF93" s="449"/>
      <c r="AG93" s="449"/>
      <c r="AH93" s="449"/>
      <c r="AI93" s="449"/>
      <c r="AJ93" s="449"/>
      <c r="AK93" s="449"/>
      <c r="AL93" s="449"/>
      <c r="AM93" s="449"/>
      <c r="AN93" s="449"/>
    </row>
    <row r="94" spans="1:40">
      <c r="A94" s="449"/>
      <c r="B94" s="449"/>
      <c r="C94" s="449"/>
      <c r="D94" s="449"/>
      <c r="E94" s="449"/>
      <c r="F94" s="450"/>
      <c r="G94" s="449"/>
      <c r="H94" s="449"/>
      <c r="I94" s="449"/>
      <c r="J94" s="449"/>
      <c r="K94" s="449"/>
      <c r="L94" s="492"/>
      <c r="M94" s="492"/>
      <c r="N94" s="492"/>
      <c r="O94" s="492"/>
      <c r="P94" s="492"/>
      <c r="Q94" s="492"/>
      <c r="R94" s="449"/>
      <c r="S94" s="449"/>
      <c r="T94" s="449"/>
      <c r="U94" s="449"/>
      <c r="V94" s="449"/>
      <c r="W94" s="449"/>
      <c r="X94" s="449"/>
      <c r="Y94" s="449"/>
      <c r="Z94" s="449"/>
      <c r="AA94" s="449"/>
      <c r="AB94" s="449"/>
      <c r="AC94" s="449"/>
      <c r="AD94" s="449"/>
      <c r="AE94" s="449"/>
      <c r="AF94" s="449"/>
      <c r="AG94" s="449"/>
      <c r="AH94" s="449"/>
      <c r="AI94" s="449"/>
      <c r="AJ94" s="449"/>
      <c r="AK94" s="449"/>
      <c r="AL94" s="449"/>
      <c r="AM94" s="449"/>
      <c r="AN94" s="449"/>
    </row>
    <row r="95" spans="1:40">
      <c r="A95" s="449"/>
      <c r="B95" s="449"/>
      <c r="C95" s="449"/>
      <c r="D95" s="449"/>
      <c r="E95" s="449"/>
      <c r="F95" s="450"/>
      <c r="G95" s="449"/>
      <c r="H95" s="449"/>
      <c r="I95" s="449"/>
      <c r="J95" s="449"/>
      <c r="K95" s="449"/>
      <c r="L95" s="492"/>
      <c r="M95" s="492"/>
      <c r="N95" s="492"/>
      <c r="O95" s="492"/>
      <c r="P95" s="492"/>
      <c r="Q95" s="492"/>
      <c r="R95" s="449"/>
      <c r="S95" s="449"/>
      <c r="T95" s="449"/>
      <c r="U95" s="449"/>
      <c r="V95" s="449"/>
      <c r="W95" s="449"/>
      <c r="X95" s="449"/>
      <c r="Y95" s="449"/>
      <c r="Z95" s="449"/>
      <c r="AA95" s="449"/>
      <c r="AB95" s="449"/>
      <c r="AC95" s="449"/>
      <c r="AD95" s="449"/>
      <c r="AE95" s="449"/>
      <c r="AF95" s="449"/>
      <c r="AG95" s="449"/>
      <c r="AH95" s="449"/>
      <c r="AI95" s="449"/>
      <c r="AJ95" s="449"/>
      <c r="AK95" s="449"/>
      <c r="AL95" s="449"/>
      <c r="AM95" s="449"/>
      <c r="AN95" s="449"/>
    </row>
    <row r="96" spans="1:40">
      <c r="A96" s="449"/>
      <c r="B96" s="449"/>
      <c r="C96" s="449"/>
      <c r="D96" s="449"/>
      <c r="E96" s="449"/>
      <c r="F96" s="450"/>
      <c r="G96" s="449"/>
      <c r="H96" s="449"/>
      <c r="I96" s="449"/>
      <c r="J96" s="449"/>
      <c r="K96" s="449"/>
      <c r="L96" s="492"/>
      <c r="M96" s="492"/>
      <c r="N96" s="492"/>
      <c r="O96" s="492"/>
      <c r="P96" s="492"/>
      <c r="Q96" s="492"/>
      <c r="R96" s="449"/>
      <c r="S96" s="449"/>
      <c r="T96" s="449"/>
      <c r="U96" s="449"/>
      <c r="V96" s="449"/>
      <c r="W96" s="449"/>
      <c r="X96" s="449"/>
      <c r="Y96" s="449"/>
      <c r="Z96" s="449"/>
      <c r="AA96" s="449"/>
      <c r="AB96" s="449"/>
      <c r="AC96" s="449"/>
      <c r="AD96" s="449"/>
      <c r="AE96" s="449"/>
      <c r="AF96" s="449"/>
      <c r="AG96" s="449"/>
      <c r="AH96" s="449"/>
      <c r="AI96" s="449"/>
      <c r="AJ96" s="449"/>
      <c r="AK96" s="449"/>
      <c r="AL96" s="449"/>
      <c r="AM96" s="449"/>
      <c r="AN96" s="449"/>
    </row>
    <row r="97" spans="1:40">
      <c r="A97" s="449"/>
      <c r="B97" s="449"/>
      <c r="C97" s="449"/>
      <c r="D97" s="449"/>
      <c r="E97" s="449"/>
      <c r="F97" s="450"/>
      <c r="G97" s="449"/>
      <c r="H97" s="449"/>
      <c r="I97" s="449"/>
      <c r="J97" s="449"/>
      <c r="K97" s="449"/>
      <c r="L97" s="492"/>
      <c r="M97" s="492"/>
      <c r="N97" s="492"/>
      <c r="O97" s="492"/>
      <c r="P97" s="492"/>
      <c r="Q97" s="492"/>
      <c r="R97" s="449"/>
      <c r="S97" s="449"/>
      <c r="T97" s="449"/>
      <c r="U97" s="449"/>
      <c r="V97" s="449"/>
      <c r="W97" s="449"/>
      <c r="X97" s="449"/>
      <c r="Y97" s="449"/>
      <c r="Z97" s="449"/>
      <c r="AA97" s="449"/>
      <c r="AB97" s="449"/>
      <c r="AC97" s="449"/>
      <c r="AD97" s="449"/>
      <c r="AE97" s="449"/>
      <c r="AF97" s="449"/>
      <c r="AG97" s="449"/>
      <c r="AH97" s="449"/>
      <c r="AI97" s="449"/>
      <c r="AJ97" s="449"/>
      <c r="AK97" s="449"/>
      <c r="AL97" s="449"/>
      <c r="AM97" s="449"/>
      <c r="AN97" s="449"/>
    </row>
    <row r="98" spans="1:40">
      <c r="A98" s="449"/>
      <c r="B98" s="449"/>
      <c r="C98" s="449"/>
      <c r="D98" s="449"/>
      <c r="E98" s="449"/>
      <c r="F98" s="450"/>
      <c r="G98" s="449"/>
      <c r="H98" s="449"/>
      <c r="I98" s="449"/>
      <c r="J98" s="449"/>
      <c r="K98" s="449"/>
      <c r="L98" s="492"/>
      <c r="M98" s="492"/>
      <c r="N98" s="492"/>
      <c r="O98" s="492"/>
      <c r="P98" s="492"/>
      <c r="Q98" s="492"/>
      <c r="R98" s="449"/>
      <c r="S98" s="449"/>
      <c r="T98" s="449"/>
      <c r="U98" s="449"/>
      <c r="V98" s="449"/>
      <c r="W98" s="449"/>
      <c r="X98" s="449"/>
      <c r="Y98" s="449"/>
      <c r="Z98" s="449"/>
      <c r="AA98" s="449"/>
      <c r="AB98" s="449"/>
      <c r="AC98" s="449"/>
      <c r="AD98" s="449"/>
      <c r="AE98" s="449"/>
      <c r="AF98" s="449"/>
      <c r="AG98" s="449"/>
      <c r="AH98" s="449"/>
      <c r="AI98" s="449"/>
      <c r="AJ98" s="449"/>
      <c r="AK98" s="449"/>
      <c r="AL98" s="449"/>
      <c r="AM98" s="449"/>
      <c r="AN98" s="449"/>
    </row>
    <row r="99" spans="1:40">
      <c r="A99" s="449"/>
      <c r="B99" s="449"/>
      <c r="C99" s="449"/>
      <c r="D99" s="449"/>
      <c r="E99" s="449"/>
      <c r="F99" s="450"/>
      <c r="G99" s="449"/>
      <c r="H99" s="449"/>
      <c r="I99" s="449"/>
      <c r="J99" s="449"/>
      <c r="K99" s="449"/>
      <c r="L99" s="492"/>
      <c r="M99" s="492"/>
      <c r="N99" s="492"/>
      <c r="O99" s="492"/>
      <c r="P99" s="492"/>
      <c r="Q99" s="492"/>
      <c r="R99" s="449"/>
      <c r="S99" s="449"/>
      <c r="T99" s="449"/>
      <c r="U99" s="449"/>
      <c r="V99" s="449"/>
      <c r="W99" s="449"/>
      <c r="X99" s="449"/>
      <c r="Y99" s="449"/>
      <c r="Z99" s="449"/>
      <c r="AA99" s="449"/>
      <c r="AB99" s="449"/>
      <c r="AC99" s="449"/>
      <c r="AD99" s="449"/>
      <c r="AE99" s="449"/>
      <c r="AF99" s="449"/>
      <c r="AG99" s="449"/>
      <c r="AH99" s="449"/>
      <c r="AI99" s="449"/>
      <c r="AJ99" s="449"/>
      <c r="AK99" s="449"/>
      <c r="AL99" s="449"/>
      <c r="AM99" s="449"/>
      <c r="AN99" s="449"/>
    </row>
    <row r="100" spans="1:40">
      <c r="A100" s="449"/>
      <c r="B100" s="449"/>
      <c r="C100" s="449"/>
      <c r="D100" s="449"/>
      <c r="E100" s="449"/>
      <c r="F100" s="450"/>
      <c r="G100" s="449"/>
      <c r="H100" s="449"/>
      <c r="I100" s="449"/>
      <c r="J100" s="449"/>
      <c r="K100" s="449"/>
      <c r="L100" s="492"/>
      <c r="M100" s="492"/>
      <c r="N100" s="492"/>
      <c r="O100" s="492"/>
      <c r="P100" s="492"/>
      <c r="Q100" s="492"/>
      <c r="R100" s="449"/>
      <c r="S100" s="449"/>
      <c r="T100" s="449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449"/>
      <c r="AH100" s="449"/>
      <c r="AI100" s="449"/>
      <c r="AJ100" s="449"/>
      <c r="AK100" s="449"/>
      <c r="AL100" s="449"/>
      <c r="AM100" s="449"/>
      <c r="AN100" s="449"/>
    </row>
    <row r="101" spans="1:40">
      <c r="A101" s="449"/>
      <c r="B101" s="449"/>
      <c r="C101" s="449"/>
      <c r="D101" s="449"/>
      <c r="E101" s="449"/>
      <c r="F101" s="450"/>
      <c r="G101" s="449"/>
      <c r="H101" s="449"/>
      <c r="I101" s="449"/>
      <c r="J101" s="449"/>
      <c r="K101" s="449"/>
      <c r="L101" s="492"/>
      <c r="M101" s="492"/>
      <c r="N101" s="492"/>
      <c r="O101" s="492"/>
      <c r="P101" s="492"/>
      <c r="Q101" s="492"/>
      <c r="R101" s="449"/>
      <c r="S101" s="449"/>
      <c r="T101" s="449"/>
      <c r="U101" s="449"/>
      <c r="V101" s="449"/>
      <c r="W101" s="449"/>
      <c r="X101" s="449"/>
      <c r="Y101" s="449"/>
      <c r="Z101" s="449"/>
      <c r="AA101" s="449"/>
      <c r="AB101" s="449"/>
      <c r="AC101" s="449"/>
      <c r="AD101" s="449"/>
      <c r="AE101" s="449"/>
      <c r="AF101" s="449"/>
      <c r="AG101" s="449"/>
      <c r="AH101" s="449"/>
      <c r="AI101" s="449"/>
      <c r="AJ101" s="449"/>
      <c r="AK101" s="449"/>
      <c r="AL101" s="449"/>
      <c r="AM101" s="449"/>
      <c r="AN101" s="449"/>
    </row>
    <row r="102" spans="1:40">
      <c r="A102" s="449"/>
      <c r="B102" s="449"/>
      <c r="C102" s="449"/>
      <c r="D102" s="449"/>
      <c r="E102" s="449"/>
      <c r="F102" s="450"/>
      <c r="G102" s="449"/>
      <c r="H102" s="449"/>
      <c r="I102" s="449"/>
      <c r="J102" s="449"/>
      <c r="K102" s="449"/>
      <c r="L102" s="492"/>
      <c r="M102" s="492"/>
      <c r="N102" s="492"/>
      <c r="O102" s="492"/>
      <c r="P102" s="492"/>
      <c r="Q102" s="492"/>
      <c r="R102" s="449"/>
      <c r="S102" s="449"/>
      <c r="T102" s="449"/>
      <c r="U102" s="449"/>
      <c r="V102" s="449"/>
      <c r="W102" s="449"/>
      <c r="X102" s="449"/>
      <c r="Y102" s="449"/>
      <c r="Z102" s="449"/>
      <c r="AA102" s="449"/>
      <c r="AB102" s="449"/>
      <c r="AC102" s="449"/>
      <c r="AD102" s="449"/>
      <c r="AE102" s="449"/>
      <c r="AF102" s="449"/>
      <c r="AG102" s="449"/>
      <c r="AH102" s="449"/>
      <c r="AI102" s="449"/>
      <c r="AJ102" s="449"/>
      <c r="AK102" s="449"/>
      <c r="AL102" s="449"/>
      <c r="AM102" s="449"/>
      <c r="AN102" s="449"/>
    </row>
    <row r="103" spans="1:40">
      <c r="A103" s="449"/>
      <c r="B103" s="449"/>
      <c r="C103" s="449"/>
      <c r="D103" s="449"/>
      <c r="E103" s="449"/>
      <c r="F103" s="450"/>
      <c r="G103" s="449"/>
      <c r="H103" s="449"/>
      <c r="I103" s="449"/>
      <c r="J103" s="449"/>
      <c r="K103" s="449"/>
      <c r="L103" s="492"/>
      <c r="M103" s="492"/>
      <c r="N103" s="492"/>
      <c r="O103" s="492"/>
      <c r="P103" s="492"/>
      <c r="Q103" s="492"/>
      <c r="R103" s="449"/>
      <c r="S103" s="449"/>
      <c r="T103" s="449"/>
      <c r="U103" s="449"/>
      <c r="V103" s="449"/>
      <c r="W103" s="449"/>
      <c r="X103" s="449"/>
      <c r="Y103" s="449"/>
      <c r="Z103" s="449"/>
      <c r="AA103" s="449"/>
      <c r="AB103" s="449"/>
      <c r="AC103" s="449"/>
      <c r="AD103" s="449"/>
      <c r="AE103" s="449"/>
      <c r="AF103" s="449"/>
      <c r="AG103" s="449"/>
      <c r="AH103" s="449"/>
      <c r="AI103" s="449"/>
      <c r="AJ103" s="449"/>
      <c r="AK103" s="449"/>
      <c r="AL103" s="449"/>
      <c r="AM103" s="449"/>
      <c r="AN103" s="449"/>
    </row>
    <row r="104" spans="1:40">
      <c r="A104" s="449"/>
      <c r="B104" s="449"/>
      <c r="C104" s="449"/>
      <c r="D104" s="449"/>
      <c r="E104" s="449"/>
      <c r="F104" s="450"/>
      <c r="G104" s="449"/>
      <c r="H104" s="449"/>
      <c r="I104" s="449"/>
      <c r="J104" s="449"/>
      <c r="K104" s="449"/>
      <c r="L104" s="492"/>
      <c r="M104" s="492"/>
      <c r="N104" s="492"/>
      <c r="O104" s="492"/>
      <c r="P104" s="492"/>
      <c r="Q104" s="492"/>
      <c r="R104" s="449"/>
      <c r="S104" s="449"/>
      <c r="T104" s="449"/>
      <c r="U104" s="449"/>
      <c r="V104" s="449"/>
      <c r="W104" s="449"/>
      <c r="X104" s="449"/>
      <c r="Y104" s="449"/>
      <c r="Z104" s="449"/>
      <c r="AA104" s="449"/>
      <c r="AB104" s="449"/>
      <c r="AC104" s="449"/>
      <c r="AD104" s="449"/>
      <c r="AE104" s="449"/>
      <c r="AF104" s="449"/>
      <c r="AG104" s="449"/>
      <c r="AH104" s="449"/>
      <c r="AI104" s="449"/>
      <c r="AJ104" s="449"/>
      <c r="AK104" s="449"/>
      <c r="AL104" s="449"/>
      <c r="AM104" s="449"/>
      <c r="AN104" s="449"/>
    </row>
    <row r="105" spans="1:40">
      <c r="A105" s="449"/>
      <c r="B105" s="449"/>
      <c r="C105" s="449"/>
      <c r="D105" s="449"/>
      <c r="E105" s="449"/>
      <c r="F105" s="450"/>
      <c r="G105" s="449"/>
      <c r="H105" s="449"/>
      <c r="I105" s="449"/>
      <c r="J105" s="449"/>
      <c r="K105" s="449"/>
      <c r="L105" s="492"/>
      <c r="M105" s="492"/>
      <c r="N105" s="492"/>
      <c r="O105" s="492"/>
      <c r="P105" s="492"/>
      <c r="Q105" s="492"/>
      <c r="R105" s="449"/>
      <c r="S105" s="449"/>
      <c r="T105" s="449"/>
      <c r="U105" s="449"/>
      <c r="V105" s="449"/>
      <c r="W105" s="449"/>
      <c r="X105" s="449"/>
      <c r="Y105" s="449"/>
      <c r="Z105" s="449"/>
      <c r="AA105" s="449"/>
      <c r="AB105" s="449"/>
      <c r="AC105" s="449"/>
      <c r="AD105" s="449"/>
      <c r="AE105" s="449"/>
      <c r="AF105" s="449"/>
      <c r="AG105" s="449"/>
      <c r="AH105" s="449"/>
      <c r="AI105" s="449"/>
      <c r="AJ105" s="449"/>
      <c r="AK105" s="449"/>
      <c r="AL105" s="449"/>
      <c r="AM105" s="449"/>
      <c r="AN105" s="449"/>
    </row>
    <row r="106" spans="1:40">
      <c r="A106" s="449"/>
      <c r="B106" s="449"/>
      <c r="C106" s="449"/>
      <c r="D106" s="449"/>
      <c r="E106" s="449"/>
      <c r="F106" s="450"/>
      <c r="G106" s="449"/>
      <c r="H106" s="449"/>
      <c r="I106" s="449"/>
      <c r="J106" s="449"/>
      <c r="K106" s="449"/>
      <c r="L106" s="492"/>
      <c r="M106" s="492"/>
      <c r="N106" s="492"/>
      <c r="O106" s="492"/>
      <c r="P106" s="492"/>
      <c r="Q106" s="492"/>
      <c r="R106" s="449"/>
      <c r="S106" s="449"/>
      <c r="T106" s="449"/>
      <c r="U106" s="449"/>
      <c r="V106" s="449"/>
      <c r="W106" s="449"/>
      <c r="X106" s="449"/>
      <c r="Y106" s="449"/>
      <c r="Z106" s="449"/>
      <c r="AA106" s="449"/>
      <c r="AB106" s="449"/>
      <c r="AC106" s="449"/>
      <c r="AD106" s="449"/>
      <c r="AE106" s="449"/>
      <c r="AF106" s="449"/>
      <c r="AG106" s="449"/>
      <c r="AH106" s="449"/>
      <c r="AI106" s="449"/>
      <c r="AJ106" s="449"/>
      <c r="AK106" s="449"/>
      <c r="AL106" s="449"/>
      <c r="AM106" s="449"/>
      <c r="AN106" s="449"/>
    </row>
    <row r="107" spans="1:40">
      <c r="A107" s="449"/>
      <c r="B107" s="449"/>
      <c r="C107" s="449"/>
      <c r="D107" s="449"/>
      <c r="E107" s="449"/>
      <c r="F107" s="450"/>
      <c r="G107" s="449"/>
      <c r="H107" s="449"/>
      <c r="I107" s="449"/>
      <c r="J107" s="449"/>
      <c r="K107" s="449"/>
      <c r="L107" s="492"/>
      <c r="M107" s="492"/>
      <c r="N107" s="492"/>
      <c r="O107" s="492"/>
      <c r="P107" s="492"/>
      <c r="Q107" s="492"/>
      <c r="R107" s="449"/>
      <c r="S107" s="449"/>
      <c r="T107" s="449"/>
      <c r="U107" s="449"/>
      <c r="V107" s="449"/>
      <c r="W107" s="449"/>
      <c r="X107" s="449"/>
      <c r="Y107" s="449"/>
      <c r="Z107" s="449"/>
      <c r="AA107" s="449"/>
      <c r="AB107" s="449"/>
      <c r="AC107" s="449"/>
      <c r="AD107" s="449"/>
      <c r="AE107" s="449"/>
      <c r="AF107" s="449"/>
      <c r="AG107" s="449"/>
      <c r="AH107" s="449"/>
      <c r="AI107" s="449"/>
      <c r="AJ107" s="449"/>
      <c r="AK107" s="449"/>
      <c r="AL107" s="449"/>
      <c r="AM107" s="449"/>
      <c r="AN107" s="449"/>
    </row>
    <row r="108" spans="1:40">
      <c r="A108" s="449"/>
      <c r="B108" s="449"/>
      <c r="C108" s="449"/>
      <c r="D108" s="449"/>
      <c r="E108" s="449"/>
      <c r="F108" s="450"/>
      <c r="G108" s="449"/>
      <c r="H108" s="449"/>
      <c r="I108" s="449"/>
      <c r="J108" s="449"/>
      <c r="K108" s="449"/>
      <c r="L108" s="492"/>
      <c r="M108" s="492"/>
      <c r="N108" s="492"/>
      <c r="O108" s="492"/>
      <c r="P108" s="492"/>
      <c r="Q108" s="492"/>
      <c r="R108" s="449"/>
      <c r="S108" s="449"/>
      <c r="T108" s="449"/>
      <c r="U108" s="449"/>
      <c r="V108" s="449"/>
      <c r="W108" s="449"/>
      <c r="X108" s="449"/>
      <c r="Y108" s="449"/>
      <c r="Z108" s="449"/>
      <c r="AA108" s="449"/>
      <c r="AB108" s="449"/>
      <c r="AC108" s="449"/>
      <c r="AD108" s="449"/>
      <c r="AE108" s="449"/>
      <c r="AF108" s="449"/>
      <c r="AG108" s="449"/>
      <c r="AH108" s="449"/>
      <c r="AI108" s="449"/>
      <c r="AJ108" s="449"/>
      <c r="AK108" s="449"/>
      <c r="AL108" s="449"/>
      <c r="AM108" s="449"/>
      <c r="AN108" s="449"/>
    </row>
    <row r="109" spans="1:40">
      <c r="A109" s="449"/>
      <c r="B109" s="449"/>
      <c r="C109" s="449"/>
      <c r="D109" s="449"/>
      <c r="E109" s="449"/>
      <c r="F109" s="450"/>
      <c r="G109" s="449"/>
      <c r="H109" s="449"/>
      <c r="I109" s="449"/>
      <c r="J109" s="449"/>
      <c r="K109" s="449"/>
      <c r="L109" s="492"/>
      <c r="M109" s="492"/>
      <c r="N109" s="492"/>
      <c r="O109" s="492"/>
      <c r="P109" s="492"/>
      <c r="Q109" s="492"/>
      <c r="R109" s="449"/>
      <c r="S109" s="449"/>
      <c r="T109" s="449"/>
      <c r="U109" s="449"/>
      <c r="V109" s="449"/>
      <c r="W109" s="449"/>
      <c r="X109" s="449"/>
      <c r="Y109" s="449"/>
      <c r="Z109" s="449"/>
      <c r="AA109" s="449"/>
      <c r="AB109" s="449"/>
      <c r="AC109" s="449"/>
      <c r="AD109" s="449"/>
      <c r="AE109" s="449"/>
      <c r="AF109" s="449"/>
      <c r="AG109" s="449"/>
      <c r="AH109" s="449"/>
      <c r="AI109" s="449"/>
      <c r="AJ109" s="449"/>
      <c r="AK109" s="449"/>
      <c r="AL109" s="449"/>
      <c r="AM109" s="449"/>
      <c r="AN109" s="449"/>
    </row>
    <row r="110" spans="1:40">
      <c r="A110" s="449"/>
      <c r="B110" s="449"/>
      <c r="C110" s="449"/>
      <c r="D110" s="449"/>
      <c r="E110" s="449"/>
      <c r="F110" s="450"/>
      <c r="G110" s="449"/>
      <c r="H110" s="449"/>
      <c r="I110" s="449"/>
      <c r="J110" s="449"/>
      <c r="K110" s="449"/>
      <c r="L110" s="492"/>
      <c r="M110" s="492"/>
      <c r="N110" s="492"/>
      <c r="O110" s="492"/>
      <c r="P110" s="492"/>
      <c r="Q110" s="492"/>
      <c r="R110" s="449"/>
      <c r="S110" s="449"/>
      <c r="T110" s="449"/>
      <c r="U110" s="449"/>
      <c r="V110" s="449"/>
      <c r="W110" s="449"/>
      <c r="X110" s="449"/>
      <c r="Y110" s="449"/>
      <c r="Z110" s="449"/>
      <c r="AA110" s="449"/>
      <c r="AB110" s="449"/>
      <c r="AC110" s="449"/>
      <c r="AD110" s="449"/>
      <c r="AE110" s="449"/>
      <c r="AF110" s="449"/>
      <c r="AG110" s="449"/>
      <c r="AH110" s="449"/>
      <c r="AI110" s="449"/>
      <c r="AJ110" s="449"/>
      <c r="AK110" s="449"/>
      <c r="AL110" s="449"/>
      <c r="AM110" s="449"/>
      <c r="AN110" s="449"/>
    </row>
    <row r="111" spans="1:40">
      <c r="A111" s="449"/>
      <c r="B111" s="449"/>
      <c r="C111" s="449"/>
      <c r="D111" s="449"/>
      <c r="E111" s="449"/>
      <c r="F111" s="450"/>
      <c r="G111" s="449"/>
      <c r="H111" s="449"/>
      <c r="I111" s="449"/>
      <c r="J111" s="449"/>
      <c r="K111" s="449"/>
      <c r="L111" s="492"/>
      <c r="M111" s="492"/>
      <c r="N111" s="492"/>
      <c r="O111" s="492"/>
      <c r="P111" s="492"/>
      <c r="Q111" s="492"/>
      <c r="R111" s="449"/>
      <c r="S111" s="449"/>
      <c r="T111" s="449"/>
      <c r="U111" s="449"/>
      <c r="V111" s="449"/>
      <c r="W111" s="449"/>
      <c r="X111" s="449"/>
      <c r="Y111" s="449"/>
      <c r="Z111" s="449"/>
      <c r="AA111" s="449"/>
      <c r="AB111" s="449"/>
      <c r="AC111" s="449"/>
      <c r="AD111" s="449"/>
      <c r="AE111" s="449"/>
      <c r="AF111" s="449"/>
      <c r="AG111" s="449"/>
      <c r="AH111" s="449"/>
      <c r="AI111" s="449"/>
      <c r="AJ111" s="449"/>
      <c r="AK111" s="449"/>
      <c r="AL111" s="449"/>
      <c r="AM111" s="449"/>
      <c r="AN111" s="449"/>
    </row>
    <row r="112" spans="1:40">
      <c r="A112" s="449"/>
      <c r="B112" s="449"/>
      <c r="C112" s="449"/>
      <c r="D112" s="449"/>
      <c r="E112" s="449"/>
      <c r="F112" s="450"/>
      <c r="G112" s="449"/>
      <c r="H112" s="449"/>
      <c r="I112" s="449"/>
      <c r="J112" s="449"/>
      <c r="K112" s="449"/>
      <c r="L112" s="492"/>
      <c r="M112" s="492"/>
      <c r="N112" s="492"/>
      <c r="O112" s="492"/>
      <c r="P112" s="492"/>
      <c r="Q112" s="492"/>
      <c r="R112" s="449"/>
      <c r="S112" s="449"/>
      <c r="T112" s="449"/>
      <c r="U112" s="449"/>
      <c r="V112" s="449"/>
      <c r="W112" s="449"/>
      <c r="X112" s="449"/>
      <c r="Y112" s="449"/>
      <c r="Z112" s="449"/>
      <c r="AA112" s="449"/>
      <c r="AB112" s="449"/>
      <c r="AC112" s="449"/>
      <c r="AD112" s="449"/>
      <c r="AE112" s="449"/>
      <c r="AF112" s="449"/>
      <c r="AG112" s="449"/>
      <c r="AH112" s="449"/>
      <c r="AI112" s="449"/>
      <c r="AJ112" s="449"/>
      <c r="AK112" s="449"/>
      <c r="AL112" s="449"/>
      <c r="AM112" s="449"/>
      <c r="AN112" s="449"/>
    </row>
    <row r="113" spans="1:40">
      <c r="A113" s="449"/>
      <c r="B113" s="449"/>
      <c r="C113" s="449"/>
      <c r="D113" s="449"/>
      <c r="E113" s="449"/>
      <c r="F113" s="450"/>
      <c r="G113" s="449"/>
      <c r="H113" s="449"/>
      <c r="I113" s="449"/>
      <c r="J113" s="449"/>
      <c r="K113" s="449"/>
      <c r="L113" s="492"/>
      <c r="M113" s="492"/>
      <c r="N113" s="492"/>
      <c r="O113" s="492"/>
      <c r="P113" s="492"/>
      <c r="Q113" s="492"/>
      <c r="R113" s="449"/>
      <c r="S113" s="449"/>
      <c r="T113" s="449"/>
      <c r="U113" s="449"/>
      <c r="V113" s="449"/>
      <c r="W113" s="449"/>
      <c r="X113" s="449"/>
      <c r="Y113" s="449"/>
      <c r="Z113" s="449"/>
      <c r="AA113" s="449"/>
      <c r="AB113" s="449"/>
      <c r="AC113" s="449"/>
      <c r="AD113" s="449"/>
      <c r="AE113" s="449"/>
      <c r="AF113" s="449"/>
      <c r="AG113" s="449"/>
      <c r="AH113" s="449"/>
      <c r="AI113" s="449"/>
      <c r="AJ113" s="449"/>
      <c r="AK113" s="449"/>
      <c r="AL113" s="449"/>
      <c r="AM113" s="449"/>
      <c r="AN113" s="449"/>
    </row>
    <row r="114" spans="1:40">
      <c r="A114" s="449"/>
      <c r="B114" s="449"/>
      <c r="C114" s="449"/>
      <c r="D114" s="449"/>
      <c r="E114" s="449"/>
      <c r="F114" s="450"/>
      <c r="G114" s="449"/>
      <c r="H114" s="449"/>
      <c r="I114" s="449"/>
      <c r="J114" s="449"/>
      <c r="K114" s="449"/>
      <c r="L114" s="492"/>
      <c r="M114" s="492"/>
      <c r="N114" s="492"/>
      <c r="O114" s="492"/>
      <c r="P114" s="492"/>
      <c r="Q114" s="492"/>
      <c r="R114" s="449"/>
      <c r="S114" s="449"/>
      <c r="T114" s="449"/>
      <c r="U114" s="449"/>
      <c r="V114" s="449"/>
      <c r="W114" s="449"/>
      <c r="X114" s="449"/>
      <c r="Y114" s="449"/>
      <c r="Z114" s="449"/>
      <c r="AA114" s="449"/>
      <c r="AB114" s="449"/>
      <c r="AC114" s="449"/>
      <c r="AD114" s="449"/>
      <c r="AE114" s="449"/>
      <c r="AF114" s="449"/>
      <c r="AG114" s="449"/>
      <c r="AH114" s="449"/>
      <c r="AI114" s="449"/>
      <c r="AJ114" s="449"/>
      <c r="AK114" s="449"/>
      <c r="AL114" s="449"/>
      <c r="AM114" s="449"/>
      <c r="AN114" s="449"/>
    </row>
    <row r="115" spans="1:40">
      <c r="A115" s="449"/>
      <c r="B115" s="449"/>
      <c r="C115" s="449"/>
      <c r="D115" s="449"/>
      <c r="E115" s="449"/>
      <c r="F115" s="450"/>
      <c r="G115" s="449"/>
      <c r="H115" s="449"/>
      <c r="I115" s="449"/>
      <c r="J115" s="449"/>
      <c r="K115" s="449"/>
      <c r="L115" s="492"/>
      <c r="M115" s="492"/>
      <c r="N115" s="492"/>
      <c r="O115" s="492"/>
      <c r="P115" s="492"/>
      <c r="Q115" s="492"/>
      <c r="R115" s="449"/>
      <c r="S115" s="449"/>
      <c r="T115" s="449"/>
      <c r="U115" s="449"/>
      <c r="V115" s="449"/>
      <c r="W115" s="449"/>
      <c r="X115" s="449"/>
      <c r="Y115" s="449"/>
      <c r="Z115" s="449"/>
      <c r="AA115" s="449"/>
      <c r="AB115" s="449"/>
      <c r="AC115" s="449"/>
      <c r="AD115" s="449"/>
      <c r="AE115" s="449"/>
      <c r="AF115" s="449"/>
      <c r="AG115" s="449"/>
      <c r="AH115" s="449"/>
      <c r="AI115" s="449"/>
      <c r="AJ115" s="449"/>
      <c r="AK115" s="449"/>
      <c r="AL115" s="449"/>
      <c r="AM115" s="449"/>
      <c r="AN115" s="449"/>
    </row>
    <row r="116" spans="1:40">
      <c r="A116" s="449"/>
      <c r="B116" s="449"/>
      <c r="C116" s="449"/>
      <c r="D116" s="449"/>
      <c r="E116" s="449"/>
      <c r="F116" s="450"/>
      <c r="G116" s="449"/>
      <c r="H116" s="449"/>
      <c r="I116" s="449"/>
      <c r="J116" s="449"/>
      <c r="K116" s="449"/>
      <c r="L116" s="492"/>
      <c r="M116" s="492"/>
      <c r="N116" s="492"/>
      <c r="O116" s="492"/>
      <c r="P116" s="492"/>
      <c r="Q116" s="492"/>
      <c r="R116" s="449"/>
      <c r="S116" s="449"/>
      <c r="T116" s="449"/>
      <c r="U116" s="449"/>
      <c r="V116" s="449"/>
      <c r="W116" s="449"/>
      <c r="X116" s="449"/>
      <c r="Y116" s="449"/>
      <c r="Z116" s="449"/>
      <c r="AA116" s="449"/>
      <c r="AB116" s="449"/>
      <c r="AC116" s="449"/>
      <c r="AD116" s="449"/>
      <c r="AE116" s="449"/>
      <c r="AF116" s="449"/>
      <c r="AG116" s="449"/>
      <c r="AH116" s="449"/>
      <c r="AI116" s="449"/>
      <c r="AJ116" s="449"/>
      <c r="AK116" s="449"/>
      <c r="AL116" s="449"/>
      <c r="AM116" s="449"/>
      <c r="AN116" s="449"/>
    </row>
    <row r="117" spans="1:40">
      <c r="A117" s="449"/>
      <c r="B117" s="449"/>
      <c r="C117" s="449"/>
      <c r="D117" s="449"/>
      <c r="E117" s="449"/>
      <c r="F117" s="450"/>
      <c r="G117" s="449"/>
      <c r="H117" s="449"/>
      <c r="I117" s="449"/>
      <c r="J117" s="449"/>
      <c r="K117" s="449"/>
      <c r="L117" s="492"/>
      <c r="M117" s="492"/>
      <c r="N117" s="492"/>
      <c r="O117" s="492"/>
      <c r="P117" s="492"/>
      <c r="Q117" s="492"/>
      <c r="R117" s="449"/>
      <c r="S117" s="449"/>
      <c r="T117" s="449"/>
      <c r="U117" s="449"/>
      <c r="V117" s="449"/>
      <c r="W117" s="449"/>
      <c r="X117" s="449"/>
      <c r="Y117" s="449"/>
      <c r="Z117" s="449"/>
      <c r="AA117" s="449"/>
      <c r="AB117" s="449"/>
      <c r="AC117" s="449"/>
      <c r="AD117" s="449"/>
      <c r="AE117" s="449"/>
      <c r="AF117" s="449"/>
      <c r="AG117" s="449"/>
      <c r="AH117" s="449"/>
      <c r="AI117" s="449"/>
      <c r="AJ117" s="449"/>
      <c r="AK117" s="449"/>
      <c r="AL117" s="449"/>
      <c r="AM117" s="449"/>
      <c r="AN117" s="449"/>
    </row>
    <row r="118" spans="1:40">
      <c r="A118" s="449"/>
      <c r="B118" s="449"/>
      <c r="C118" s="449"/>
      <c r="D118" s="449"/>
      <c r="E118" s="449"/>
      <c r="F118" s="450"/>
      <c r="G118" s="449"/>
      <c r="H118" s="449"/>
      <c r="I118" s="449"/>
      <c r="J118" s="449"/>
      <c r="K118" s="449"/>
      <c r="L118" s="492"/>
      <c r="M118" s="492"/>
      <c r="N118" s="492"/>
      <c r="O118" s="492"/>
      <c r="P118" s="492"/>
      <c r="Q118" s="492"/>
      <c r="R118" s="449"/>
      <c r="S118" s="449"/>
      <c r="T118" s="449"/>
      <c r="U118" s="449"/>
      <c r="V118" s="449"/>
      <c r="W118" s="449"/>
      <c r="X118" s="449"/>
      <c r="Y118" s="449"/>
      <c r="Z118" s="449"/>
      <c r="AA118" s="449"/>
      <c r="AB118" s="449"/>
      <c r="AC118" s="449"/>
      <c r="AD118" s="449"/>
      <c r="AE118" s="449"/>
      <c r="AF118" s="449"/>
      <c r="AG118" s="449"/>
      <c r="AH118" s="449"/>
      <c r="AI118" s="449"/>
      <c r="AJ118" s="449"/>
      <c r="AK118" s="449"/>
      <c r="AL118" s="449"/>
      <c r="AM118" s="449"/>
      <c r="AN118" s="449"/>
    </row>
    <row r="119" spans="1:40">
      <c r="A119" s="449"/>
      <c r="B119" s="449"/>
      <c r="C119" s="449"/>
      <c r="D119" s="449"/>
      <c r="E119" s="449"/>
      <c r="F119" s="450"/>
      <c r="G119" s="449"/>
      <c r="H119" s="449"/>
      <c r="I119" s="449"/>
      <c r="J119" s="449"/>
      <c r="K119" s="449"/>
      <c r="L119" s="492"/>
      <c r="M119" s="492"/>
      <c r="N119" s="492"/>
      <c r="O119" s="492"/>
      <c r="P119" s="492"/>
      <c r="Q119" s="492"/>
      <c r="R119" s="449"/>
      <c r="S119" s="449"/>
      <c r="T119" s="449"/>
      <c r="U119" s="449"/>
      <c r="V119" s="449"/>
      <c r="W119" s="449"/>
      <c r="X119" s="449"/>
      <c r="Y119" s="449"/>
      <c r="Z119" s="449"/>
      <c r="AA119" s="449"/>
      <c r="AB119" s="449"/>
      <c r="AC119" s="449"/>
      <c r="AD119" s="449"/>
      <c r="AE119" s="449"/>
      <c r="AF119" s="449"/>
      <c r="AG119" s="449"/>
      <c r="AH119" s="449"/>
      <c r="AI119" s="449"/>
      <c r="AJ119" s="449"/>
      <c r="AK119" s="449"/>
      <c r="AL119" s="449"/>
      <c r="AM119" s="449"/>
      <c r="AN119" s="449"/>
    </row>
    <row r="120" spans="1:40">
      <c r="A120" s="449"/>
      <c r="B120" s="449"/>
      <c r="C120" s="449"/>
      <c r="D120" s="449"/>
      <c r="E120" s="449"/>
      <c r="F120" s="450"/>
      <c r="G120" s="449"/>
      <c r="H120" s="449"/>
      <c r="I120" s="449"/>
      <c r="J120" s="449"/>
      <c r="K120" s="449"/>
      <c r="L120" s="492"/>
      <c r="M120" s="492"/>
      <c r="N120" s="492"/>
      <c r="O120" s="492"/>
      <c r="P120" s="492"/>
      <c r="Q120" s="492"/>
      <c r="R120" s="449"/>
      <c r="S120" s="449"/>
      <c r="T120" s="449"/>
      <c r="U120" s="449"/>
      <c r="V120" s="449"/>
      <c r="W120" s="449"/>
      <c r="X120" s="449"/>
      <c r="Y120" s="449"/>
      <c r="Z120" s="449"/>
      <c r="AA120" s="449"/>
      <c r="AB120" s="449"/>
      <c r="AC120" s="449"/>
      <c r="AD120" s="449"/>
      <c r="AE120" s="449"/>
      <c r="AF120" s="449"/>
      <c r="AG120" s="449"/>
      <c r="AH120" s="449"/>
      <c r="AI120" s="449"/>
      <c r="AJ120" s="449"/>
      <c r="AK120" s="449"/>
      <c r="AL120" s="449"/>
      <c r="AM120" s="449"/>
      <c r="AN120" s="449"/>
    </row>
    <row r="121" spans="1:40">
      <c r="A121" s="449"/>
      <c r="B121" s="449"/>
      <c r="C121" s="449"/>
      <c r="D121" s="449"/>
      <c r="E121" s="449"/>
      <c r="F121" s="450"/>
      <c r="G121" s="449"/>
      <c r="H121" s="449"/>
      <c r="I121" s="449"/>
      <c r="J121" s="449"/>
      <c r="K121" s="449"/>
      <c r="L121" s="492"/>
      <c r="M121" s="492"/>
      <c r="N121" s="492"/>
      <c r="O121" s="492"/>
      <c r="P121" s="492"/>
      <c r="Q121" s="492"/>
      <c r="R121" s="449"/>
      <c r="S121" s="449"/>
      <c r="T121" s="449"/>
      <c r="U121" s="449"/>
      <c r="V121" s="449"/>
      <c r="W121" s="449"/>
      <c r="X121" s="449"/>
      <c r="Y121" s="449"/>
      <c r="Z121" s="449"/>
      <c r="AA121" s="449"/>
      <c r="AB121" s="449"/>
      <c r="AC121" s="449"/>
      <c r="AD121" s="449"/>
      <c r="AE121" s="449"/>
      <c r="AF121" s="449"/>
      <c r="AG121" s="449"/>
      <c r="AH121" s="449"/>
      <c r="AI121" s="449"/>
      <c r="AJ121" s="449"/>
      <c r="AK121" s="449"/>
      <c r="AL121" s="449"/>
      <c r="AM121" s="449"/>
      <c r="AN121" s="449"/>
    </row>
    <row r="122" spans="1:40">
      <c r="A122" s="449"/>
      <c r="B122" s="449"/>
      <c r="C122" s="449"/>
      <c r="D122" s="449"/>
      <c r="E122" s="449"/>
      <c r="F122" s="450"/>
      <c r="G122" s="449"/>
      <c r="H122" s="449"/>
      <c r="I122" s="449"/>
      <c r="J122" s="449"/>
      <c r="K122" s="449"/>
      <c r="L122" s="492"/>
      <c r="M122" s="492"/>
      <c r="N122" s="492"/>
      <c r="O122" s="492"/>
      <c r="P122" s="492"/>
      <c r="Q122" s="492"/>
      <c r="R122" s="449"/>
      <c r="S122" s="449"/>
      <c r="T122" s="449"/>
      <c r="U122" s="449"/>
      <c r="V122" s="449"/>
      <c r="W122" s="449"/>
      <c r="X122" s="449"/>
      <c r="Y122" s="449"/>
      <c r="Z122" s="449"/>
      <c r="AA122" s="449"/>
      <c r="AB122" s="449"/>
      <c r="AC122" s="449"/>
      <c r="AD122" s="449"/>
      <c r="AE122" s="449"/>
      <c r="AF122" s="449"/>
      <c r="AG122" s="449"/>
      <c r="AH122" s="449"/>
      <c r="AI122" s="449"/>
      <c r="AJ122" s="449"/>
      <c r="AK122" s="449"/>
      <c r="AL122" s="449"/>
      <c r="AM122" s="449"/>
      <c r="AN122" s="449"/>
    </row>
    <row r="123" spans="1:40">
      <c r="A123" s="449"/>
      <c r="B123" s="449"/>
      <c r="C123" s="449"/>
      <c r="D123" s="449"/>
      <c r="E123" s="449"/>
      <c r="F123" s="450"/>
      <c r="G123" s="449"/>
      <c r="H123" s="449"/>
      <c r="I123" s="449"/>
      <c r="J123" s="449"/>
      <c r="K123" s="449"/>
      <c r="L123" s="492"/>
      <c r="M123" s="492"/>
      <c r="N123" s="492"/>
      <c r="O123" s="492"/>
      <c r="P123" s="492"/>
      <c r="Q123" s="492"/>
      <c r="R123" s="449"/>
      <c r="S123" s="449"/>
      <c r="T123" s="449"/>
      <c r="U123" s="449"/>
      <c r="V123" s="449"/>
      <c r="W123" s="449"/>
      <c r="X123" s="449"/>
      <c r="Y123" s="449"/>
      <c r="Z123" s="449"/>
      <c r="AA123" s="449"/>
      <c r="AB123" s="449"/>
      <c r="AC123" s="449"/>
      <c r="AD123" s="449"/>
      <c r="AE123" s="449"/>
      <c r="AF123" s="449"/>
      <c r="AG123" s="449"/>
      <c r="AH123" s="449"/>
      <c r="AI123" s="449"/>
      <c r="AJ123" s="449"/>
      <c r="AK123" s="449"/>
      <c r="AL123" s="449"/>
      <c r="AM123" s="449"/>
      <c r="AN123" s="449"/>
    </row>
    <row r="124" spans="1:40">
      <c r="A124" s="449"/>
      <c r="B124" s="449"/>
      <c r="C124" s="449"/>
      <c r="D124" s="449"/>
      <c r="E124" s="449"/>
      <c r="F124" s="450"/>
      <c r="G124" s="449"/>
      <c r="H124" s="449"/>
      <c r="I124" s="449"/>
      <c r="J124" s="449"/>
      <c r="K124" s="449"/>
      <c r="L124" s="492"/>
      <c r="M124" s="492"/>
      <c r="N124" s="492"/>
      <c r="O124" s="492"/>
      <c r="P124" s="492"/>
      <c r="Q124" s="492"/>
      <c r="R124" s="449"/>
      <c r="S124" s="449"/>
      <c r="T124" s="449"/>
      <c r="U124" s="449"/>
      <c r="V124" s="449"/>
      <c r="W124" s="449"/>
      <c r="X124" s="449"/>
      <c r="Y124" s="449"/>
      <c r="Z124" s="449"/>
      <c r="AA124" s="449"/>
      <c r="AB124" s="449"/>
      <c r="AC124" s="449"/>
      <c r="AD124" s="449"/>
      <c r="AE124" s="449"/>
      <c r="AF124" s="449"/>
      <c r="AG124" s="449"/>
      <c r="AH124" s="449"/>
      <c r="AI124" s="449"/>
      <c r="AJ124" s="449"/>
      <c r="AK124" s="449"/>
      <c r="AL124" s="449"/>
      <c r="AM124" s="449"/>
      <c r="AN124" s="449"/>
    </row>
    <row r="125" spans="1:40">
      <c r="A125" s="449"/>
      <c r="B125" s="449"/>
      <c r="C125" s="449"/>
      <c r="D125" s="449"/>
      <c r="E125" s="449"/>
      <c r="F125" s="450"/>
      <c r="G125" s="449"/>
      <c r="H125" s="449"/>
      <c r="I125" s="449"/>
      <c r="J125" s="449"/>
      <c r="K125" s="449"/>
      <c r="L125" s="492"/>
      <c r="M125" s="492"/>
      <c r="N125" s="492"/>
      <c r="O125" s="492"/>
      <c r="P125" s="492"/>
      <c r="Q125" s="492"/>
      <c r="R125" s="449"/>
      <c r="S125" s="449"/>
      <c r="T125" s="449"/>
      <c r="U125" s="449"/>
      <c r="V125" s="449"/>
      <c r="W125" s="449"/>
      <c r="X125" s="449"/>
      <c r="Y125" s="449"/>
      <c r="Z125" s="449"/>
      <c r="AA125" s="449"/>
      <c r="AB125" s="449"/>
      <c r="AC125" s="449"/>
      <c r="AD125" s="449"/>
      <c r="AE125" s="449"/>
      <c r="AF125" s="449"/>
      <c r="AG125" s="449"/>
      <c r="AH125" s="449"/>
      <c r="AI125" s="449"/>
      <c r="AJ125" s="449"/>
      <c r="AK125" s="449"/>
      <c r="AL125" s="449"/>
      <c r="AM125" s="449"/>
      <c r="AN125" s="449"/>
    </row>
    <row r="126" spans="1:40">
      <c r="A126" s="449"/>
      <c r="B126" s="449"/>
      <c r="C126" s="449"/>
      <c r="D126" s="449"/>
      <c r="E126" s="449"/>
      <c r="F126" s="450"/>
      <c r="G126" s="449"/>
      <c r="H126" s="449"/>
      <c r="I126" s="449"/>
      <c r="J126" s="449"/>
      <c r="K126" s="449"/>
      <c r="L126" s="492"/>
      <c r="M126" s="492"/>
      <c r="N126" s="492"/>
      <c r="O126" s="492"/>
      <c r="P126" s="492"/>
      <c r="Q126" s="492"/>
      <c r="R126" s="449"/>
      <c r="S126" s="449"/>
      <c r="T126" s="449"/>
      <c r="U126" s="449"/>
      <c r="V126" s="449"/>
      <c r="W126" s="449"/>
      <c r="X126" s="449"/>
      <c r="Y126" s="449"/>
      <c r="Z126" s="449"/>
      <c r="AA126" s="449"/>
      <c r="AB126" s="449"/>
      <c r="AC126" s="449"/>
      <c r="AD126" s="449"/>
      <c r="AE126" s="449"/>
      <c r="AF126" s="449"/>
      <c r="AG126" s="449"/>
      <c r="AH126" s="449"/>
      <c r="AI126" s="449"/>
      <c r="AJ126" s="449"/>
      <c r="AK126" s="449"/>
      <c r="AL126" s="449"/>
      <c r="AM126" s="449"/>
      <c r="AN126" s="449"/>
    </row>
    <row r="127" spans="1:40">
      <c r="A127" s="449"/>
      <c r="B127" s="449"/>
      <c r="C127" s="449"/>
      <c r="D127" s="449"/>
      <c r="E127" s="449"/>
      <c r="F127" s="450"/>
      <c r="G127" s="449"/>
      <c r="H127" s="449"/>
      <c r="I127" s="449"/>
      <c r="J127" s="449"/>
      <c r="K127" s="449"/>
      <c r="L127" s="492"/>
      <c r="M127" s="492"/>
      <c r="N127" s="492"/>
      <c r="O127" s="492"/>
      <c r="P127" s="492"/>
      <c r="Q127" s="492"/>
      <c r="R127" s="449"/>
      <c r="S127" s="449"/>
      <c r="T127" s="449"/>
      <c r="U127" s="449"/>
      <c r="V127" s="449"/>
      <c r="W127" s="449"/>
      <c r="X127" s="449"/>
      <c r="Y127" s="449"/>
      <c r="Z127" s="449"/>
      <c r="AA127" s="449"/>
      <c r="AB127" s="449"/>
      <c r="AC127" s="449"/>
      <c r="AD127" s="449"/>
      <c r="AE127" s="449"/>
      <c r="AF127" s="449"/>
      <c r="AG127" s="449"/>
      <c r="AH127" s="449"/>
      <c r="AI127" s="449"/>
      <c r="AJ127" s="449"/>
      <c r="AK127" s="449"/>
      <c r="AL127" s="449"/>
      <c r="AM127" s="449"/>
      <c r="AN127" s="449"/>
    </row>
    <row r="128" spans="1:40">
      <c r="A128" s="449"/>
      <c r="B128" s="449"/>
      <c r="C128" s="449"/>
      <c r="D128" s="449"/>
      <c r="E128" s="449"/>
      <c r="F128" s="450"/>
      <c r="G128" s="449"/>
      <c r="H128" s="449"/>
      <c r="I128" s="449"/>
      <c r="J128" s="449"/>
      <c r="K128" s="449"/>
      <c r="L128" s="492"/>
      <c r="M128" s="492"/>
      <c r="N128" s="492"/>
      <c r="O128" s="492"/>
      <c r="P128" s="492"/>
      <c r="Q128" s="492"/>
      <c r="R128" s="449"/>
      <c r="S128" s="449"/>
      <c r="T128" s="449"/>
      <c r="U128" s="449"/>
      <c r="V128" s="449"/>
      <c r="W128" s="449"/>
      <c r="X128" s="449"/>
      <c r="Y128" s="449"/>
      <c r="Z128" s="449"/>
      <c r="AA128" s="449"/>
      <c r="AB128" s="449"/>
      <c r="AC128" s="449"/>
      <c r="AD128" s="449"/>
      <c r="AE128" s="449"/>
      <c r="AF128" s="449"/>
      <c r="AG128" s="449"/>
      <c r="AH128" s="449"/>
      <c r="AI128" s="449"/>
      <c r="AJ128" s="449"/>
      <c r="AK128" s="449"/>
      <c r="AL128" s="449"/>
      <c r="AM128" s="449"/>
      <c r="AN128" s="449"/>
    </row>
    <row r="129" spans="1:40">
      <c r="A129" s="449"/>
      <c r="B129" s="449"/>
      <c r="C129" s="449"/>
      <c r="D129" s="449"/>
      <c r="E129" s="449"/>
      <c r="F129" s="450"/>
      <c r="G129" s="449"/>
      <c r="H129" s="449"/>
      <c r="I129" s="449"/>
      <c r="J129" s="449"/>
      <c r="K129" s="449"/>
      <c r="L129" s="492"/>
      <c r="M129" s="492"/>
      <c r="N129" s="492"/>
      <c r="O129" s="492"/>
      <c r="P129" s="492"/>
      <c r="Q129" s="492"/>
      <c r="R129" s="449"/>
      <c r="S129" s="449"/>
      <c r="T129" s="449"/>
      <c r="U129" s="449"/>
      <c r="V129" s="449"/>
      <c r="W129" s="449"/>
      <c r="X129" s="449"/>
      <c r="Y129" s="449"/>
      <c r="Z129" s="449"/>
      <c r="AA129" s="449"/>
      <c r="AB129" s="449"/>
      <c r="AC129" s="449"/>
      <c r="AD129" s="449"/>
      <c r="AE129" s="449"/>
      <c r="AF129" s="449"/>
      <c r="AG129" s="449"/>
      <c r="AH129" s="449"/>
      <c r="AI129" s="449"/>
      <c r="AJ129" s="449"/>
      <c r="AK129" s="449"/>
      <c r="AL129" s="449"/>
      <c r="AM129" s="449"/>
      <c r="AN129" s="449"/>
    </row>
    <row r="130" spans="1:40">
      <c r="A130" s="449"/>
      <c r="B130" s="449"/>
      <c r="C130" s="449"/>
      <c r="D130" s="449"/>
      <c r="E130" s="449"/>
      <c r="F130" s="450"/>
      <c r="G130" s="449"/>
      <c r="H130" s="449"/>
      <c r="I130" s="449"/>
      <c r="J130" s="449"/>
      <c r="K130" s="449"/>
      <c r="L130" s="492"/>
      <c r="M130" s="492"/>
      <c r="N130" s="492"/>
      <c r="O130" s="492"/>
      <c r="P130" s="492"/>
      <c r="Q130" s="492"/>
      <c r="R130" s="449"/>
      <c r="S130" s="449"/>
      <c r="T130" s="449"/>
      <c r="U130" s="449"/>
      <c r="V130" s="449"/>
      <c r="W130" s="449"/>
      <c r="X130" s="449"/>
      <c r="Y130" s="449"/>
      <c r="Z130" s="449"/>
      <c r="AA130" s="449"/>
      <c r="AB130" s="449"/>
      <c r="AC130" s="449"/>
      <c r="AD130" s="449"/>
      <c r="AE130" s="449"/>
      <c r="AF130" s="449"/>
      <c r="AG130" s="449"/>
      <c r="AH130" s="449"/>
      <c r="AI130" s="449"/>
      <c r="AJ130" s="449"/>
      <c r="AK130" s="449"/>
      <c r="AL130" s="449"/>
      <c r="AM130" s="449"/>
      <c r="AN130" s="449"/>
    </row>
    <row r="131" spans="1:40">
      <c r="A131" s="449"/>
      <c r="B131" s="449"/>
      <c r="C131" s="449"/>
      <c r="D131" s="449"/>
      <c r="E131" s="449"/>
      <c r="F131" s="450"/>
      <c r="G131" s="449"/>
      <c r="H131" s="449"/>
      <c r="I131" s="449"/>
      <c r="J131" s="449"/>
      <c r="K131" s="449"/>
      <c r="L131" s="492"/>
      <c r="M131" s="492"/>
      <c r="N131" s="492"/>
      <c r="O131" s="492"/>
      <c r="P131" s="492"/>
      <c r="Q131" s="492"/>
      <c r="R131" s="449"/>
      <c r="S131" s="449"/>
      <c r="T131" s="449"/>
      <c r="U131" s="449"/>
      <c r="V131" s="449"/>
      <c r="W131" s="449"/>
      <c r="X131" s="449"/>
      <c r="Y131" s="449"/>
      <c r="Z131" s="449"/>
      <c r="AA131" s="449"/>
      <c r="AB131" s="449"/>
      <c r="AC131" s="449"/>
      <c r="AD131" s="449"/>
      <c r="AE131" s="449"/>
      <c r="AF131" s="449"/>
      <c r="AG131" s="449"/>
      <c r="AH131" s="449"/>
      <c r="AI131" s="449"/>
      <c r="AJ131" s="449"/>
      <c r="AK131" s="449"/>
      <c r="AL131" s="449"/>
      <c r="AM131" s="449"/>
      <c r="AN131" s="449"/>
    </row>
    <row r="132" spans="1:40">
      <c r="A132" s="449"/>
      <c r="B132" s="449"/>
      <c r="C132" s="449"/>
      <c r="D132" s="449"/>
      <c r="E132" s="449"/>
      <c r="F132" s="450"/>
      <c r="G132" s="449"/>
      <c r="H132" s="449"/>
      <c r="I132" s="449"/>
      <c r="J132" s="449"/>
      <c r="K132" s="449"/>
      <c r="L132" s="492"/>
      <c r="M132" s="492"/>
      <c r="N132" s="492"/>
      <c r="O132" s="492"/>
      <c r="P132" s="492"/>
      <c r="Q132" s="492"/>
      <c r="R132" s="449"/>
      <c r="S132" s="449"/>
      <c r="T132" s="449"/>
      <c r="U132" s="449"/>
      <c r="V132" s="449"/>
      <c r="W132" s="449"/>
      <c r="X132" s="449"/>
      <c r="Y132" s="449"/>
      <c r="Z132" s="449"/>
      <c r="AA132" s="449"/>
      <c r="AB132" s="449"/>
      <c r="AC132" s="449"/>
      <c r="AD132" s="449"/>
      <c r="AE132" s="449"/>
      <c r="AF132" s="449"/>
      <c r="AG132" s="449"/>
      <c r="AH132" s="449"/>
      <c r="AI132" s="449"/>
      <c r="AJ132" s="449"/>
      <c r="AK132" s="449"/>
      <c r="AL132" s="449"/>
      <c r="AM132" s="449"/>
      <c r="AN132" s="449"/>
    </row>
    <row r="133" spans="1:40">
      <c r="A133" s="449"/>
      <c r="B133" s="449"/>
      <c r="C133" s="449"/>
      <c r="D133" s="449"/>
      <c r="E133" s="449"/>
      <c r="F133" s="450"/>
      <c r="G133" s="449"/>
      <c r="H133" s="449"/>
      <c r="I133" s="449"/>
      <c r="J133" s="449"/>
      <c r="K133" s="449"/>
      <c r="L133" s="492"/>
      <c r="M133" s="492"/>
      <c r="N133" s="492"/>
      <c r="O133" s="492"/>
      <c r="P133" s="492"/>
      <c r="Q133" s="492"/>
      <c r="R133" s="449"/>
      <c r="S133" s="449"/>
      <c r="T133" s="449"/>
      <c r="U133" s="449"/>
      <c r="V133" s="449"/>
      <c r="W133" s="449"/>
      <c r="X133" s="449"/>
      <c r="Y133" s="449"/>
      <c r="Z133" s="449"/>
      <c r="AA133" s="449"/>
      <c r="AB133" s="449"/>
      <c r="AC133" s="449"/>
      <c r="AD133" s="449"/>
      <c r="AE133" s="449"/>
      <c r="AF133" s="449"/>
      <c r="AG133" s="449"/>
      <c r="AH133" s="449"/>
      <c r="AI133" s="449"/>
      <c r="AJ133" s="449"/>
      <c r="AK133" s="449"/>
      <c r="AL133" s="449"/>
      <c r="AM133" s="449"/>
      <c r="AN133" s="449"/>
    </row>
    <row r="134" spans="1:40">
      <c r="A134" s="449"/>
      <c r="B134" s="449"/>
      <c r="C134" s="449"/>
      <c r="D134" s="449"/>
      <c r="E134" s="449"/>
      <c r="F134" s="450"/>
      <c r="G134" s="449"/>
      <c r="H134" s="449"/>
      <c r="I134" s="449"/>
      <c r="J134" s="449"/>
      <c r="K134" s="449"/>
      <c r="L134" s="492"/>
      <c r="M134" s="492"/>
      <c r="N134" s="492"/>
      <c r="O134" s="492"/>
      <c r="P134" s="492"/>
      <c r="Q134" s="492"/>
      <c r="R134" s="449"/>
      <c r="S134" s="449"/>
      <c r="T134" s="449"/>
      <c r="U134" s="449"/>
      <c r="V134" s="449"/>
      <c r="W134" s="449"/>
      <c r="X134" s="449"/>
      <c r="Y134" s="449"/>
      <c r="Z134" s="449"/>
      <c r="AA134" s="449"/>
      <c r="AB134" s="449"/>
      <c r="AC134" s="449"/>
      <c r="AD134" s="449"/>
      <c r="AE134" s="449"/>
      <c r="AF134" s="449"/>
      <c r="AG134" s="449"/>
      <c r="AH134" s="449"/>
      <c r="AI134" s="449"/>
      <c r="AJ134" s="449"/>
      <c r="AK134" s="449"/>
      <c r="AL134" s="449"/>
      <c r="AM134" s="449"/>
      <c r="AN134" s="449"/>
    </row>
    <row r="135" spans="1:40">
      <c r="A135" s="449"/>
      <c r="B135" s="449"/>
      <c r="C135" s="449"/>
      <c r="D135" s="449"/>
      <c r="E135" s="449"/>
      <c r="F135" s="450"/>
      <c r="G135" s="449"/>
      <c r="H135" s="449"/>
      <c r="I135" s="449"/>
      <c r="J135" s="449"/>
      <c r="K135" s="449"/>
      <c r="L135" s="492"/>
      <c r="M135" s="492"/>
      <c r="N135" s="492"/>
      <c r="O135" s="492"/>
      <c r="P135" s="492"/>
      <c r="Q135" s="492"/>
      <c r="R135" s="449"/>
      <c r="S135" s="449"/>
      <c r="T135" s="449"/>
      <c r="U135" s="449"/>
      <c r="V135" s="449"/>
      <c r="W135" s="449"/>
      <c r="X135" s="449"/>
      <c r="Y135" s="449"/>
      <c r="Z135" s="449"/>
      <c r="AA135" s="449"/>
      <c r="AB135" s="449"/>
      <c r="AC135" s="449"/>
      <c r="AD135" s="449"/>
      <c r="AE135" s="449"/>
      <c r="AF135" s="449"/>
      <c r="AG135" s="449"/>
      <c r="AH135" s="449"/>
      <c r="AI135" s="449"/>
      <c r="AJ135" s="449"/>
      <c r="AK135" s="449"/>
      <c r="AL135" s="449"/>
      <c r="AM135" s="449"/>
      <c r="AN135" s="449"/>
    </row>
    <row r="136" spans="1:40">
      <c r="A136" s="449"/>
      <c r="B136" s="449"/>
      <c r="C136" s="449"/>
      <c r="D136" s="449"/>
      <c r="E136" s="449"/>
      <c r="F136" s="450"/>
      <c r="G136" s="449"/>
      <c r="H136" s="449"/>
      <c r="I136" s="449"/>
      <c r="J136" s="449"/>
      <c r="K136" s="449"/>
      <c r="L136" s="492"/>
      <c r="M136" s="492"/>
      <c r="N136" s="492"/>
      <c r="O136" s="492"/>
      <c r="P136" s="492"/>
      <c r="Q136" s="492"/>
      <c r="R136" s="449"/>
      <c r="S136" s="449"/>
      <c r="T136" s="449"/>
      <c r="U136" s="449"/>
      <c r="V136" s="449"/>
      <c r="W136" s="449"/>
      <c r="X136" s="449"/>
      <c r="Y136" s="449"/>
      <c r="Z136" s="449"/>
      <c r="AA136" s="449"/>
      <c r="AB136" s="449"/>
      <c r="AC136" s="449"/>
      <c r="AD136" s="449"/>
      <c r="AE136" s="449"/>
      <c r="AF136" s="449"/>
      <c r="AG136" s="449"/>
      <c r="AH136" s="449"/>
      <c r="AI136" s="449"/>
      <c r="AJ136" s="449"/>
      <c r="AK136" s="449"/>
      <c r="AL136" s="449"/>
      <c r="AM136" s="449"/>
      <c r="AN136" s="449"/>
    </row>
    <row r="137" spans="1:40">
      <c r="A137" s="449"/>
      <c r="B137" s="449"/>
      <c r="C137" s="449"/>
      <c r="D137" s="449"/>
      <c r="E137" s="449"/>
      <c r="F137" s="450"/>
      <c r="G137" s="449"/>
      <c r="H137" s="449"/>
      <c r="I137" s="449"/>
      <c r="J137" s="449"/>
      <c r="K137" s="449"/>
      <c r="L137" s="492"/>
      <c r="M137" s="492"/>
      <c r="N137" s="492"/>
      <c r="O137" s="492"/>
      <c r="P137" s="492"/>
      <c r="Q137" s="492"/>
      <c r="R137" s="449"/>
      <c r="S137" s="449"/>
      <c r="T137" s="449"/>
      <c r="U137" s="449"/>
      <c r="V137" s="449"/>
      <c r="W137" s="449"/>
      <c r="X137" s="449"/>
      <c r="Y137" s="449"/>
      <c r="Z137" s="449"/>
      <c r="AA137" s="449"/>
      <c r="AB137" s="449"/>
      <c r="AC137" s="449"/>
      <c r="AD137" s="449"/>
      <c r="AE137" s="449"/>
      <c r="AF137" s="449"/>
      <c r="AG137" s="449"/>
      <c r="AH137" s="449"/>
      <c r="AI137" s="449"/>
      <c r="AJ137" s="449"/>
      <c r="AK137" s="449"/>
      <c r="AL137" s="449"/>
      <c r="AM137" s="449"/>
      <c r="AN137" s="449"/>
    </row>
    <row r="138" spans="1:40">
      <c r="A138" s="449"/>
      <c r="B138" s="449"/>
      <c r="C138" s="449"/>
      <c r="D138" s="449"/>
      <c r="E138" s="449"/>
      <c r="F138" s="450"/>
      <c r="G138" s="449"/>
      <c r="H138" s="449"/>
      <c r="I138" s="449"/>
      <c r="J138" s="449"/>
      <c r="K138" s="449"/>
      <c r="L138" s="492"/>
      <c r="M138" s="492"/>
      <c r="N138" s="492"/>
      <c r="O138" s="492"/>
      <c r="P138" s="492"/>
      <c r="Q138" s="492"/>
      <c r="R138" s="449"/>
      <c r="S138" s="449"/>
      <c r="T138" s="449"/>
      <c r="U138" s="449"/>
      <c r="V138" s="449"/>
      <c r="W138" s="449"/>
      <c r="X138" s="449"/>
      <c r="Y138" s="449"/>
      <c r="Z138" s="449"/>
      <c r="AA138" s="449"/>
      <c r="AB138" s="449"/>
      <c r="AC138" s="449"/>
      <c r="AD138" s="449"/>
      <c r="AE138" s="449"/>
      <c r="AF138" s="449"/>
      <c r="AG138" s="449"/>
      <c r="AH138" s="449"/>
      <c r="AI138" s="449"/>
      <c r="AJ138" s="449"/>
      <c r="AK138" s="449"/>
      <c r="AL138" s="449"/>
      <c r="AM138" s="449"/>
      <c r="AN138" s="449"/>
    </row>
    <row r="139" spans="1:40">
      <c r="A139" s="449"/>
      <c r="B139" s="449"/>
      <c r="C139" s="449"/>
      <c r="D139" s="449"/>
      <c r="E139" s="449"/>
      <c r="F139" s="450"/>
      <c r="G139" s="449"/>
      <c r="H139" s="449"/>
      <c r="I139" s="449"/>
      <c r="J139" s="449"/>
      <c r="K139" s="449"/>
      <c r="L139" s="492"/>
      <c r="M139" s="492"/>
      <c r="N139" s="492"/>
      <c r="O139" s="492"/>
      <c r="P139" s="492"/>
      <c r="Q139" s="492"/>
      <c r="R139" s="449"/>
      <c r="S139" s="449"/>
      <c r="T139" s="449"/>
      <c r="U139" s="449"/>
      <c r="V139" s="449"/>
      <c r="W139" s="449"/>
      <c r="X139" s="449"/>
      <c r="Y139" s="449"/>
      <c r="Z139" s="449"/>
      <c r="AA139" s="449"/>
      <c r="AB139" s="449"/>
      <c r="AC139" s="449"/>
      <c r="AD139" s="449"/>
      <c r="AE139" s="449"/>
      <c r="AF139" s="449"/>
      <c r="AG139" s="449"/>
      <c r="AH139" s="449"/>
      <c r="AI139" s="449"/>
      <c r="AJ139" s="449"/>
      <c r="AK139" s="449"/>
      <c r="AL139" s="449"/>
      <c r="AM139" s="449"/>
      <c r="AN139" s="449"/>
    </row>
    <row r="140" spans="1:40">
      <c r="A140" s="449"/>
      <c r="B140" s="449"/>
      <c r="C140" s="449"/>
      <c r="D140" s="449"/>
      <c r="E140" s="449"/>
      <c r="F140" s="450"/>
      <c r="G140" s="449"/>
      <c r="H140" s="449"/>
      <c r="I140" s="449"/>
      <c r="J140" s="449"/>
      <c r="K140" s="449"/>
      <c r="L140" s="492"/>
      <c r="M140" s="492"/>
      <c r="N140" s="492"/>
      <c r="O140" s="492"/>
      <c r="P140" s="492"/>
      <c r="Q140" s="492"/>
      <c r="R140" s="449"/>
      <c r="S140" s="449"/>
      <c r="T140" s="449"/>
      <c r="U140" s="449"/>
      <c r="V140" s="449"/>
      <c r="W140" s="449"/>
      <c r="X140" s="449"/>
      <c r="Y140" s="449"/>
      <c r="Z140" s="449"/>
      <c r="AA140" s="449"/>
      <c r="AB140" s="449"/>
      <c r="AC140" s="449"/>
      <c r="AD140" s="449"/>
      <c r="AE140" s="449"/>
      <c r="AF140" s="449"/>
      <c r="AG140" s="449"/>
      <c r="AH140" s="449"/>
      <c r="AI140" s="449"/>
      <c r="AJ140" s="449"/>
      <c r="AK140" s="449"/>
      <c r="AL140" s="449"/>
      <c r="AM140" s="449"/>
      <c r="AN140" s="449"/>
    </row>
    <row r="141" spans="1:40">
      <c r="A141" s="449"/>
      <c r="B141" s="449"/>
      <c r="C141" s="449"/>
      <c r="D141" s="449"/>
      <c r="E141" s="449"/>
      <c r="F141" s="450"/>
      <c r="G141" s="449"/>
      <c r="H141" s="449"/>
      <c r="I141" s="449"/>
      <c r="J141" s="449"/>
      <c r="K141" s="449"/>
      <c r="L141" s="492"/>
      <c r="M141" s="492"/>
      <c r="N141" s="492"/>
      <c r="O141" s="492"/>
      <c r="P141" s="492"/>
      <c r="Q141" s="492"/>
      <c r="R141" s="449"/>
      <c r="S141" s="449"/>
      <c r="T141" s="449"/>
      <c r="U141" s="449"/>
      <c r="V141" s="449"/>
      <c r="W141" s="449"/>
      <c r="X141" s="449"/>
      <c r="Y141" s="449"/>
      <c r="Z141" s="449"/>
      <c r="AA141" s="449"/>
      <c r="AB141" s="449"/>
      <c r="AC141" s="449"/>
      <c r="AD141" s="449"/>
      <c r="AE141" s="449"/>
      <c r="AF141" s="449"/>
      <c r="AG141" s="449"/>
      <c r="AH141" s="449"/>
      <c r="AI141" s="449"/>
      <c r="AJ141" s="449"/>
      <c r="AK141" s="449"/>
      <c r="AL141" s="449"/>
      <c r="AM141" s="449"/>
      <c r="AN141" s="449"/>
    </row>
    <row r="142" spans="1:40">
      <c r="A142" s="449"/>
      <c r="B142" s="449"/>
      <c r="C142" s="449"/>
      <c r="D142" s="449"/>
      <c r="E142" s="449"/>
      <c r="F142" s="450"/>
      <c r="G142" s="449"/>
      <c r="H142" s="449"/>
      <c r="I142" s="449"/>
      <c r="J142" s="449"/>
      <c r="K142" s="449"/>
      <c r="L142" s="492"/>
      <c r="M142" s="492"/>
      <c r="N142" s="492"/>
      <c r="O142" s="492"/>
      <c r="P142" s="492"/>
      <c r="Q142" s="492"/>
      <c r="R142" s="449"/>
      <c r="S142" s="449"/>
      <c r="T142" s="449"/>
      <c r="U142" s="449"/>
      <c r="V142" s="449"/>
      <c r="W142" s="449"/>
      <c r="X142" s="449"/>
      <c r="Y142" s="449"/>
      <c r="Z142" s="449"/>
      <c r="AA142" s="449"/>
      <c r="AB142" s="449"/>
      <c r="AC142" s="449"/>
      <c r="AD142" s="449"/>
      <c r="AE142" s="449"/>
      <c r="AF142" s="449"/>
      <c r="AG142" s="449"/>
      <c r="AH142" s="449"/>
      <c r="AI142" s="449"/>
      <c r="AJ142" s="449"/>
      <c r="AK142" s="449"/>
      <c r="AL142" s="449"/>
      <c r="AM142" s="449"/>
      <c r="AN142" s="449"/>
    </row>
    <row r="143" spans="1:40">
      <c r="A143" s="449"/>
      <c r="B143" s="449"/>
      <c r="C143" s="449"/>
      <c r="D143" s="449"/>
      <c r="E143" s="449"/>
      <c r="F143" s="450"/>
      <c r="G143" s="449"/>
      <c r="H143" s="449"/>
      <c r="I143" s="449"/>
      <c r="J143" s="449"/>
      <c r="K143" s="449"/>
      <c r="L143" s="492"/>
      <c r="M143" s="492"/>
      <c r="N143" s="492"/>
      <c r="O143" s="492"/>
      <c r="P143" s="492"/>
      <c r="Q143" s="492"/>
      <c r="R143" s="449"/>
      <c r="S143" s="449"/>
      <c r="T143" s="449"/>
      <c r="U143" s="449"/>
      <c r="V143" s="449"/>
      <c r="W143" s="449"/>
      <c r="X143" s="449"/>
      <c r="Y143" s="449"/>
      <c r="Z143" s="449"/>
      <c r="AA143" s="449"/>
      <c r="AB143" s="449"/>
      <c r="AC143" s="449"/>
      <c r="AD143" s="449"/>
      <c r="AE143" s="449"/>
      <c r="AF143" s="449"/>
      <c r="AG143" s="449"/>
      <c r="AH143" s="449"/>
      <c r="AI143" s="449"/>
      <c r="AJ143" s="449"/>
      <c r="AK143" s="449"/>
      <c r="AL143" s="449"/>
      <c r="AM143" s="449"/>
      <c r="AN143" s="449"/>
    </row>
    <row r="144" spans="1:40">
      <c r="A144" s="449"/>
      <c r="B144" s="449"/>
      <c r="C144" s="449"/>
      <c r="D144" s="449"/>
      <c r="E144" s="449"/>
      <c r="F144" s="450"/>
      <c r="G144" s="449"/>
      <c r="H144" s="449"/>
      <c r="I144" s="449"/>
      <c r="J144" s="449"/>
      <c r="K144" s="449"/>
      <c r="L144" s="492"/>
      <c r="M144" s="492"/>
      <c r="N144" s="492"/>
      <c r="O144" s="492"/>
      <c r="P144" s="492"/>
      <c r="Q144" s="492"/>
      <c r="R144" s="449"/>
      <c r="S144" s="449"/>
      <c r="T144" s="449"/>
      <c r="U144" s="449"/>
      <c r="V144" s="449"/>
      <c r="W144" s="449"/>
      <c r="X144" s="449"/>
      <c r="Y144" s="449"/>
      <c r="Z144" s="449"/>
      <c r="AA144" s="449"/>
      <c r="AB144" s="449"/>
      <c r="AC144" s="449"/>
      <c r="AD144" s="449"/>
      <c r="AE144" s="449"/>
      <c r="AF144" s="449"/>
      <c r="AG144" s="449"/>
      <c r="AH144" s="449"/>
      <c r="AI144" s="449"/>
      <c r="AJ144" s="449"/>
      <c r="AK144" s="449"/>
      <c r="AL144" s="449"/>
      <c r="AM144" s="449"/>
      <c r="AN144" s="449"/>
    </row>
    <row r="145" spans="1:40">
      <c r="A145" s="449"/>
      <c r="B145" s="449"/>
      <c r="C145" s="449"/>
      <c r="D145" s="449"/>
      <c r="E145" s="449"/>
      <c r="F145" s="450"/>
      <c r="G145" s="449"/>
      <c r="H145" s="449"/>
      <c r="I145" s="449"/>
      <c r="J145" s="449"/>
      <c r="K145" s="449"/>
      <c r="L145" s="492"/>
      <c r="M145" s="492"/>
      <c r="N145" s="492"/>
      <c r="O145" s="492"/>
      <c r="P145" s="492"/>
      <c r="Q145" s="492"/>
      <c r="R145" s="449"/>
      <c r="S145" s="449"/>
      <c r="T145" s="449"/>
      <c r="U145" s="449"/>
      <c r="V145" s="449"/>
      <c r="W145" s="449"/>
      <c r="X145" s="449"/>
      <c r="Y145" s="449"/>
      <c r="Z145" s="449"/>
      <c r="AA145" s="449"/>
      <c r="AB145" s="449"/>
      <c r="AC145" s="449"/>
      <c r="AD145" s="449"/>
      <c r="AE145" s="449"/>
      <c r="AF145" s="449"/>
      <c r="AG145" s="449"/>
      <c r="AH145" s="449"/>
      <c r="AI145" s="449"/>
      <c r="AJ145" s="449"/>
      <c r="AK145" s="449"/>
      <c r="AL145" s="449"/>
      <c r="AM145" s="449"/>
      <c r="AN145" s="449"/>
    </row>
    <row r="146" spans="1:40">
      <c r="A146" s="449"/>
      <c r="B146" s="449"/>
      <c r="C146" s="449"/>
      <c r="D146" s="449"/>
      <c r="E146" s="449"/>
      <c r="F146" s="450"/>
      <c r="G146" s="449"/>
      <c r="H146" s="449"/>
      <c r="I146" s="449"/>
      <c r="J146" s="449"/>
      <c r="K146" s="449"/>
      <c r="L146" s="492"/>
      <c r="M146" s="492"/>
      <c r="N146" s="492"/>
      <c r="O146" s="492"/>
      <c r="P146" s="492"/>
      <c r="Q146" s="492"/>
      <c r="R146" s="449"/>
      <c r="S146" s="449"/>
      <c r="T146" s="449"/>
      <c r="U146" s="449"/>
      <c r="V146" s="449"/>
      <c r="W146" s="449"/>
      <c r="X146" s="449"/>
      <c r="Y146" s="449"/>
      <c r="Z146" s="449"/>
      <c r="AA146" s="449"/>
      <c r="AB146" s="449"/>
      <c r="AC146" s="449"/>
      <c r="AD146" s="449"/>
      <c r="AE146" s="449"/>
      <c r="AF146" s="449"/>
      <c r="AG146" s="449"/>
      <c r="AH146" s="449"/>
      <c r="AI146" s="449"/>
      <c r="AJ146" s="449"/>
      <c r="AK146" s="449"/>
      <c r="AL146" s="449"/>
      <c r="AM146" s="449"/>
      <c r="AN146" s="449"/>
    </row>
    <row r="147" spans="1:40">
      <c r="A147" s="449"/>
      <c r="B147" s="449"/>
      <c r="C147" s="449"/>
      <c r="D147" s="449"/>
      <c r="E147" s="449"/>
      <c r="F147" s="450"/>
      <c r="G147" s="449"/>
      <c r="H147" s="449"/>
      <c r="I147" s="449"/>
      <c r="J147" s="449"/>
      <c r="K147" s="449"/>
      <c r="L147" s="492"/>
      <c r="M147" s="492"/>
      <c r="N147" s="492"/>
      <c r="O147" s="492"/>
      <c r="P147" s="492"/>
      <c r="Q147" s="492"/>
      <c r="R147" s="449"/>
      <c r="S147" s="449"/>
      <c r="T147" s="449"/>
      <c r="U147" s="449"/>
      <c r="V147" s="449"/>
      <c r="W147" s="449"/>
      <c r="X147" s="449"/>
      <c r="Y147" s="449"/>
      <c r="Z147" s="449"/>
      <c r="AA147" s="449"/>
      <c r="AB147" s="449"/>
      <c r="AC147" s="449"/>
      <c r="AD147" s="449"/>
      <c r="AE147" s="449"/>
      <c r="AF147" s="449"/>
      <c r="AG147" s="449"/>
      <c r="AH147" s="449"/>
      <c r="AI147" s="449"/>
      <c r="AJ147" s="449"/>
      <c r="AK147" s="449"/>
      <c r="AL147" s="449"/>
      <c r="AM147" s="449"/>
      <c r="AN147" s="449"/>
    </row>
    <row r="148" spans="1:40">
      <c r="A148" s="449"/>
      <c r="B148" s="449"/>
      <c r="C148" s="449"/>
      <c r="D148" s="449"/>
      <c r="E148" s="449"/>
      <c r="F148" s="450"/>
      <c r="G148" s="449"/>
      <c r="H148" s="449"/>
      <c r="I148" s="449"/>
      <c r="J148" s="449"/>
      <c r="K148" s="449"/>
      <c r="L148" s="492"/>
      <c r="M148" s="492"/>
      <c r="N148" s="492"/>
      <c r="O148" s="492"/>
      <c r="P148" s="492"/>
      <c r="Q148" s="492"/>
      <c r="R148" s="449"/>
      <c r="S148" s="449"/>
      <c r="T148" s="449"/>
      <c r="U148" s="449"/>
      <c r="V148" s="449"/>
      <c r="W148" s="449"/>
      <c r="X148" s="449"/>
      <c r="Y148" s="449"/>
      <c r="Z148" s="449"/>
      <c r="AA148" s="449"/>
      <c r="AB148" s="449"/>
      <c r="AC148" s="449"/>
      <c r="AD148" s="449"/>
      <c r="AE148" s="449"/>
      <c r="AF148" s="449"/>
      <c r="AG148" s="449"/>
      <c r="AH148" s="449"/>
      <c r="AI148" s="449"/>
      <c r="AJ148" s="449"/>
      <c r="AK148" s="449"/>
      <c r="AL148" s="449"/>
      <c r="AM148" s="449"/>
      <c r="AN148" s="449"/>
    </row>
    <row r="149" spans="1:40">
      <c r="A149" s="449"/>
      <c r="B149" s="449"/>
      <c r="C149" s="449"/>
      <c r="D149" s="449"/>
      <c r="E149" s="449"/>
      <c r="F149" s="450"/>
      <c r="G149" s="449"/>
      <c r="H149" s="449"/>
      <c r="I149" s="449"/>
      <c r="J149" s="449"/>
      <c r="K149" s="449"/>
      <c r="L149" s="492"/>
      <c r="M149" s="492"/>
      <c r="N149" s="492"/>
      <c r="O149" s="492"/>
      <c r="P149" s="492"/>
      <c r="Q149" s="492"/>
      <c r="R149" s="449"/>
      <c r="S149" s="449"/>
      <c r="T149" s="449"/>
      <c r="U149" s="449"/>
      <c r="V149" s="449"/>
      <c r="W149" s="449"/>
      <c r="X149" s="449"/>
      <c r="Y149" s="449"/>
      <c r="Z149" s="449"/>
      <c r="AA149" s="449"/>
      <c r="AB149" s="449"/>
      <c r="AC149" s="449"/>
      <c r="AD149" s="449"/>
      <c r="AE149" s="449"/>
      <c r="AF149" s="449"/>
      <c r="AG149" s="449"/>
      <c r="AH149" s="449"/>
      <c r="AI149" s="449"/>
      <c r="AJ149" s="449"/>
      <c r="AK149" s="449"/>
      <c r="AL149" s="449"/>
      <c r="AM149" s="449"/>
      <c r="AN149" s="449"/>
    </row>
    <row r="150" spans="1:40">
      <c r="A150" s="449"/>
      <c r="B150" s="449"/>
      <c r="C150" s="449"/>
      <c r="D150" s="449"/>
      <c r="E150" s="449"/>
      <c r="F150" s="450"/>
      <c r="G150" s="449"/>
      <c r="H150" s="449"/>
      <c r="I150" s="449"/>
      <c r="J150" s="449"/>
      <c r="K150" s="449"/>
      <c r="L150" s="492"/>
      <c r="M150" s="492"/>
      <c r="N150" s="492"/>
      <c r="O150" s="492"/>
      <c r="P150" s="492"/>
      <c r="Q150" s="492"/>
      <c r="R150" s="449"/>
      <c r="S150" s="449"/>
      <c r="T150" s="449"/>
      <c r="U150" s="449"/>
      <c r="V150" s="449"/>
      <c r="W150" s="449"/>
      <c r="X150" s="449"/>
      <c r="Y150" s="449"/>
      <c r="Z150" s="449"/>
      <c r="AA150" s="449"/>
      <c r="AB150" s="449"/>
      <c r="AC150" s="449"/>
      <c r="AD150" s="449"/>
      <c r="AE150" s="449"/>
      <c r="AF150" s="449"/>
      <c r="AG150" s="449"/>
      <c r="AH150" s="449"/>
      <c r="AI150" s="449"/>
      <c r="AJ150" s="449"/>
      <c r="AK150" s="449"/>
      <c r="AL150" s="449"/>
      <c r="AM150" s="449"/>
      <c r="AN150" s="449"/>
    </row>
    <row r="151" spans="1:40">
      <c r="A151" s="449"/>
      <c r="B151" s="449"/>
      <c r="C151" s="449"/>
      <c r="D151" s="449"/>
      <c r="E151" s="449"/>
      <c r="F151" s="450"/>
      <c r="G151" s="449"/>
      <c r="H151" s="449"/>
      <c r="I151" s="449"/>
      <c r="J151" s="449"/>
      <c r="K151" s="449"/>
      <c r="L151" s="492"/>
      <c r="M151" s="492"/>
      <c r="N151" s="492"/>
      <c r="O151" s="492"/>
      <c r="P151" s="492"/>
      <c r="Q151" s="492"/>
      <c r="R151" s="449"/>
      <c r="S151" s="449"/>
      <c r="T151" s="449"/>
      <c r="U151" s="449"/>
      <c r="V151" s="449"/>
      <c r="W151" s="449"/>
      <c r="X151" s="449"/>
      <c r="Y151" s="449"/>
      <c r="Z151" s="449"/>
      <c r="AA151" s="449"/>
      <c r="AB151" s="449"/>
      <c r="AC151" s="449"/>
      <c r="AD151" s="449"/>
      <c r="AE151" s="449"/>
      <c r="AF151" s="449"/>
      <c r="AG151" s="449"/>
      <c r="AH151" s="449"/>
      <c r="AI151" s="449"/>
      <c r="AJ151" s="449"/>
      <c r="AK151" s="449"/>
      <c r="AL151" s="449"/>
      <c r="AM151" s="449"/>
      <c r="AN151" s="449"/>
    </row>
    <row r="152" spans="1:40">
      <c r="A152" s="449"/>
      <c r="B152" s="449"/>
      <c r="C152" s="449"/>
      <c r="D152" s="449"/>
      <c r="E152" s="449"/>
      <c r="F152" s="450"/>
      <c r="G152" s="449"/>
      <c r="H152" s="449"/>
      <c r="I152" s="449"/>
      <c r="J152" s="449"/>
      <c r="K152" s="449"/>
      <c r="L152" s="492"/>
      <c r="M152" s="492"/>
      <c r="N152" s="492"/>
      <c r="O152" s="492"/>
      <c r="P152" s="492"/>
      <c r="Q152" s="492"/>
      <c r="R152" s="449"/>
      <c r="S152" s="449"/>
      <c r="T152" s="449"/>
      <c r="U152" s="449"/>
      <c r="V152" s="449"/>
      <c r="W152" s="449"/>
      <c r="X152" s="449"/>
      <c r="Y152" s="449"/>
      <c r="Z152" s="449"/>
      <c r="AA152" s="449"/>
      <c r="AB152" s="449"/>
      <c r="AC152" s="449"/>
      <c r="AD152" s="449"/>
      <c r="AE152" s="449"/>
      <c r="AF152" s="449"/>
      <c r="AG152" s="449"/>
      <c r="AH152" s="449"/>
      <c r="AI152" s="449"/>
      <c r="AJ152" s="449"/>
      <c r="AK152" s="449"/>
      <c r="AL152" s="449"/>
      <c r="AM152" s="449"/>
      <c r="AN152" s="449"/>
    </row>
    <row r="153" spans="1:40">
      <c r="A153" s="449"/>
      <c r="B153" s="449"/>
      <c r="C153" s="449"/>
      <c r="D153" s="449"/>
      <c r="E153" s="449"/>
      <c r="F153" s="450"/>
      <c r="G153" s="449"/>
      <c r="H153" s="449"/>
      <c r="I153" s="449"/>
      <c r="J153" s="449"/>
      <c r="K153" s="449"/>
      <c r="L153" s="492"/>
      <c r="M153" s="492"/>
      <c r="N153" s="492"/>
      <c r="O153" s="492"/>
      <c r="P153" s="492"/>
      <c r="Q153" s="492"/>
      <c r="R153" s="449"/>
      <c r="S153" s="449"/>
      <c r="T153" s="449"/>
      <c r="U153" s="449"/>
      <c r="V153" s="449"/>
      <c r="W153" s="449"/>
      <c r="X153" s="449"/>
      <c r="Y153" s="449"/>
      <c r="Z153" s="449"/>
      <c r="AA153" s="449"/>
      <c r="AB153" s="449"/>
      <c r="AC153" s="449"/>
      <c r="AD153" s="449"/>
      <c r="AE153" s="449"/>
      <c r="AF153" s="449"/>
      <c r="AG153" s="449"/>
      <c r="AH153" s="449"/>
      <c r="AI153" s="449"/>
      <c r="AJ153" s="449"/>
      <c r="AK153" s="449"/>
      <c r="AL153" s="449"/>
      <c r="AM153" s="449"/>
      <c r="AN153" s="449"/>
    </row>
    <row r="154" spans="1:40">
      <c r="A154" s="449"/>
      <c r="B154" s="449"/>
      <c r="C154" s="449"/>
      <c r="D154" s="449"/>
      <c r="E154" s="449"/>
      <c r="F154" s="450"/>
      <c r="G154" s="449"/>
      <c r="H154" s="449"/>
      <c r="I154" s="449"/>
      <c r="J154" s="449"/>
      <c r="K154" s="449"/>
      <c r="L154" s="492"/>
      <c r="M154" s="492"/>
      <c r="N154" s="492"/>
      <c r="O154" s="492"/>
      <c r="P154" s="492"/>
      <c r="Q154" s="492"/>
      <c r="R154" s="449"/>
      <c r="S154" s="449"/>
      <c r="T154" s="449"/>
      <c r="U154" s="449"/>
      <c r="V154" s="449"/>
      <c r="W154" s="449"/>
      <c r="X154" s="449"/>
      <c r="Y154" s="449"/>
      <c r="Z154" s="449"/>
      <c r="AA154" s="449"/>
      <c r="AB154" s="449"/>
      <c r="AC154" s="449"/>
      <c r="AD154" s="449"/>
      <c r="AE154" s="449"/>
      <c r="AF154" s="449"/>
      <c r="AG154" s="449"/>
      <c r="AH154" s="449"/>
      <c r="AI154" s="449"/>
      <c r="AJ154" s="449"/>
      <c r="AK154" s="449"/>
      <c r="AL154" s="449"/>
      <c r="AM154" s="449"/>
      <c r="AN154" s="449"/>
    </row>
    <row r="155" spans="1:40">
      <c r="A155" s="449"/>
      <c r="B155" s="449"/>
      <c r="C155" s="449"/>
      <c r="D155" s="449"/>
      <c r="E155" s="449"/>
      <c r="F155" s="450"/>
      <c r="G155" s="449"/>
      <c r="H155" s="449"/>
      <c r="I155" s="449"/>
      <c r="J155" s="449"/>
      <c r="K155" s="449"/>
      <c r="L155" s="492"/>
      <c r="M155" s="492"/>
      <c r="N155" s="492"/>
      <c r="O155" s="492"/>
      <c r="P155" s="492"/>
      <c r="Q155" s="492"/>
      <c r="R155" s="449"/>
      <c r="S155" s="449"/>
      <c r="T155" s="449"/>
      <c r="U155" s="449"/>
      <c r="V155" s="449"/>
      <c r="W155" s="449"/>
      <c r="X155" s="449"/>
      <c r="Y155" s="449"/>
      <c r="Z155" s="449"/>
      <c r="AA155" s="449"/>
      <c r="AB155" s="449"/>
      <c r="AC155" s="449"/>
      <c r="AD155" s="449"/>
      <c r="AE155" s="449"/>
      <c r="AF155" s="449"/>
      <c r="AG155" s="449"/>
      <c r="AH155" s="449"/>
      <c r="AI155" s="449"/>
      <c r="AJ155" s="449"/>
      <c r="AK155" s="449"/>
      <c r="AL155" s="449"/>
      <c r="AM155" s="449"/>
      <c r="AN155" s="449"/>
    </row>
    <row r="156" spans="1:40">
      <c r="A156" s="449"/>
      <c r="B156" s="449"/>
      <c r="C156" s="449"/>
      <c r="D156" s="449"/>
      <c r="E156" s="449"/>
      <c r="F156" s="450"/>
      <c r="G156" s="449"/>
      <c r="H156" s="449"/>
      <c r="I156" s="449"/>
      <c r="J156" s="449"/>
      <c r="K156" s="449"/>
      <c r="L156" s="492"/>
      <c r="M156" s="492"/>
      <c r="N156" s="492"/>
      <c r="O156" s="492"/>
      <c r="P156" s="492"/>
      <c r="Q156" s="492"/>
      <c r="R156" s="449"/>
      <c r="S156" s="449"/>
      <c r="T156" s="449"/>
      <c r="U156" s="449"/>
      <c r="V156" s="449"/>
      <c r="W156" s="449"/>
      <c r="X156" s="449"/>
      <c r="Y156" s="449"/>
      <c r="Z156" s="449"/>
      <c r="AA156" s="449"/>
      <c r="AB156" s="449"/>
      <c r="AC156" s="449"/>
      <c r="AD156" s="449"/>
      <c r="AE156" s="449"/>
      <c r="AF156" s="449"/>
      <c r="AG156" s="449"/>
      <c r="AH156" s="449"/>
      <c r="AI156" s="449"/>
      <c r="AJ156" s="449"/>
      <c r="AK156" s="449"/>
      <c r="AL156" s="449"/>
      <c r="AM156" s="449"/>
      <c r="AN156" s="449"/>
    </row>
    <row r="157" spans="1:40">
      <c r="A157" s="449"/>
      <c r="B157" s="449"/>
      <c r="C157" s="449"/>
      <c r="D157" s="449"/>
      <c r="E157" s="449"/>
      <c r="F157" s="450"/>
      <c r="G157" s="449"/>
      <c r="H157" s="449"/>
      <c r="I157" s="449"/>
      <c r="J157" s="449"/>
      <c r="K157" s="449"/>
      <c r="L157" s="492"/>
      <c r="M157" s="492"/>
      <c r="N157" s="492"/>
      <c r="O157" s="492"/>
      <c r="P157" s="492"/>
      <c r="Q157" s="492"/>
      <c r="R157" s="449"/>
      <c r="S157" s="449"/>
      <c r="T157" s="449"/>
      <c r="U157" s="449"/>
      <c r="V157" s="449"/>
      <c r="W157" s="449"/>
      <c r="X157" s="449"/>
      <c r="Y157" s="449"/>
      <c r="Z157" s="449"/>
      <c r="AA157" s="449"/>
      <c r="AB157" s="449"/>
      <c r="AC157" s="449"/>
      <c r="AD157" s="449"/>
      <c r="AE157" s="449"/>
      <c r="AF157" s="449"/>
      <c r="AG157" s="449"/>
      <c r="AH157" s="449"/>
      <c r="AI157" s="449"/>
      <c r="AJ157" s="449"/>
      <c r="AK157" s="449"/>
      <c r="AL157" s="449"/>
      <c r="AM157" s="449"/>
      <c r="AN157" s="449"/>
    </row>
    <row r="158" spans="1:40">
      <c r="A158" s="449"/>
      <c r="B158" s="449"/>
      <c r="C158" s="449"/>
      <c r="D158" s="449"/>
      <c r="E158" s="449"/>
      <c r="F158" s="450"/>
      <c r="G158" s="449"/>
      <c r="H158" s="449"/>
      <c r="I158" s="449"/>
      <c r="J158" s="449"/>
      <c r="K158" s="449"/>
      <c r="L158" s="492"/>
      <c r="M158" s="492"/>
      <c r="N158" s="492"/>
      <c r="O158" s="492"/>
      <c r="P158" s="492"/>
      <c r="Q158" s="492"/>
      <c r="R158" s="449"/>
      <c r="S158" s="449"/>
      <c r="T158" s="449"/>
      <c r="U158" s="449"/>
      <c r="V158" s="449"/>
      <c r="W158" s="449"/>
      <c r="X158" s="449"/>
      <c r="Y158" s="449"/>
      <c r="Z158" s="449"/>
      <c r="AA158" s="449"/>
      <c r="AB158" s="449"/>
      <c r="AC158" s="449"/>
      <c r="AD158" s="449"/>
      <c r="AE158" s="449"/>
      <c r="AF158" s="449"/>
      <c r="AG158" s="449"/>
      <c r="AH158" s="449"/>
      <c r="AI158" s="449"/>
      <c r="AJ158" s="449"/>
      <c r="AK158" s="449"/>
      <c r="AL158" s="449"/>
      <c r="AM158" s="449"/>
      <c r="AN158" s="449"/>
    </row>
    <row r="159" spans="1:40">
      <c r="A159" s="449"/>
      <c r="B159" s="449"/>
      <c r="C159" s="449"/>
      <c r="D159" s="449"/>
      <c r="E159" s="449"/>
      <c r="F159" s="450"/>
      <c r="G159" s="449"/>
      <c r="H159" s="449"/>
      <c r="I159" s="449"/>
      <c r="J159" s="449"/>
      <c r="K159" s="449"/>
      <c r="L159" s="492"/>
      <c r="M159" s="492"/>
      <c r="N159" s="492"/>
      <c r="O159" s="492"/>
      <c r="P159" s="492"/>
      <c r="Q159" s="492"/>
      <c r="R159" s="449"/>
      <c r="S159" s="449"/>
      <c r="T159" s="449"/>
      <c r="U159" s="449"/>
      <c r="V159" s="449"/>
      <c r="W159" s="449"/>
      <c r="X159" s="449"/>
      <c r="Y159" s="449"/>
      <c r="Z159" s="449"/>
      <c r="AA159" s="449"/>
      <c r="AB159" s="449"/>
      <c r="AC159" s="449"/>
      <c r="AD159" s="449"/>
      <c r="AE159" s="449"/>
      <c r="AF159" s="449"/>
      <c r="AG159" s="449"/>
      <c r="AH159" s="449"/>
      <c r="AI159" s="449"/>
      <c r="AJ159" s="449"/>
      <c r="AK159" s="449"/>
      <c r="AL159" s="449"/>
      <c r="AM159" s="449"/>
      <c r="AN159" s="449"/>
    </row>
    <row r="160" spans="1:40">
      <c r="A160" s="449"/>
      <c r="B160" s="449"/>
      <c r="C160" s="449"/>
      <c r="D160" s="449"/>
      <c r="E160" s="449"/>
      <c r="F160" s="450"/>
      <c r="G160" s="449"/>
      <c r="H160" s="449"/>
      <c r="I160" s="449"/>
      <c r="J160" s="449"/>
      <c r="K160" s="449"/>
      <c r="L160" s="492"/>
      <c r="M160" s="492"/>
      <c r="N160" s="492"/>
      <c r="O160" s="492"/>
      <c r="P160" s="492"/>
      <c r="Q160" s="492"/>
      <c r="R160" s="449"/>
      <c r="S160" s="449"/>
      <c r="T160" s="449"/>
      <c r="U160" s="449"/>
      <c r="V160" s="449"/>
      <c r="W160" s="449"/>
      <c r="X160" s="449"/>
      <c r="Y160" s="449"/>
      <c r="Z160" s="449"/>
      <c r="AA160" s="449"/>
      <c r="AB160" s="449"/>
      <c r="AC160" s="449"/>
      <c r="AD160" s="449"/>
      <c r="AE160" s="449"/>
      <c r="AF160" s="449"/>
      <c r="AG160" s="449"/>
      <c r="AH160" s="449"/>
      <c r="AI160" s="449"/>
      <c r="AJ160" s="449"/>
      <c r="AK160" s="449"/>
      <c r="AL160" s="449"/>
      <c r="AM160" s="449"/>
      <c r="AN160" s="449"/>
    </row>
    <row r="161" spans="1:40">
      <c r="A161" s="449"/>
      <c r="B161" s="449"/>
      <c r="C161" s="449"/>
      <c r="D161" s="449"/>
      <c r="E161" s="449"/>
      <c r="F161" s="450"/>
      <c r="G161" s="449"/>
      <c r="H161" s="449"/>
      <c r="I161" s="449"/>
      <c r="J161" s="449"/>
      <c r="K161" s="449"/>
      <c r="L161" s="492"/>
      <c r="M161" s="492"/>
      <c r="N161" s="492"/>
      <c r="O161" s="492"/>
      <c r="P161" s="492"/>
      <c r="Q161" s="492"/>
      <c r="R161" s="449"/>
      <c r="S161" s="449"/>
      <c r="T161" s="449"/>
      <c r="U161" s="449"/>
      <c r="V161" s="449"/>
      <c r="W161" s="449"/>
      <c r="X161" s="449"/>
      <c r="Y161" s="449"/>
      <c r="Z161" s="449"/>
      <c r="AA161" s="449"/>
      <c r="AB161" s="449"/>
      <c r="AC161" s="449"/>
      <c r="AD161" s="449"/>
      <c r="AE161" s="449"/>
      <c r="AF161" s="449"/>
      <c r="AG161" s="449"/>
      <c r="AH161" s="449"/>
      <c r="AI161" s="449"/>
      <c r="AJ161" s="449"/>
      <c r="AK161" s="449"/>
      <c r="AL161" s="449"/>
      <c r="AM161" s="449"/>
      <c r="AN161" s="449"/>
    </row>
    <row r="162" spans="1:40">
      <c r="A162" s="449"/>
      <c r="B162" s="449"/>
      <c r="C162" s="449"/>
      <c r="D162" s="449"/>
      <c r="E162" s="449"/>
      <c r="F162" s="450"/>
      <c r="G162" s="449"/>
      <c r="H162" s="449"/>
      <c r="I162" s="449"/>
      <c r="J162" s="449"/>
      <c r="K162" s="449"/>
      <c r="L162" s="492"/>
      <c r="M162" s="492"/>
      <c r="N162" s="492"/>
      <c r="O162" s="492"/>
      <c r="P162" s="492"/>
      <c r="Q162" s="492"/>
      <c r="R162" s="449"/>
      <c r="S162" s="449"/>
      <c r="T162" s="449"/>
      <c r="U162" s="449"/>
      <c r="V162" s="449"/>
      <c r="W162" s="449"/>
      <c r="X162" s="449"/>
      <c r="Y162" s="449"/>
      <c r="Z162" s="449"/>
      <c r="AA162" s="449"/>
      <c r="AB162" s="449"/>
      <c r="AC162" s="449"/>
      <c r="AD162" s="449"/>
      <c r="AE162" s="449"/>
      <c r="AF162" s="449"/>
      <c r="AG162" s="449"/>
      <c r="AH162" s="449"/>
      <c r="AI162" s="449"/>
      <c r="AJ162" s="449"/>
      <c r="AK162" s="449"/>
      <c r="AL162" s="449"/>
      <c r="AM162" s="449"/>
      <c r="AN162" s="449"/>
    </row>
    <row r="163" spans="1:40">
      <c r="A163" s="449"/>
      <c r="B163" s="449"/>
      <c r="C163" s="449"/>
      <c r="D163" s="449"/>
      <c r="E163" s="449"/>
      <c r="F163" s="450"/>
      <c r="G163" s="449"/>
      <c r="H163" s="449"/>
      <c r="I163" s="449"/>
      <c r="J163" s="449"/>
      <c r="K163" s="449"/>
      <c r="L163" s="492"/>
      <c r="M163" s="492"/>
      <c r="N163" s="492"/>
      <c r="O163" s="492"/>
      <c r="P163" s="492"/>
      <c r="Q163" s="492"/>
      <c r="R163" s="449"/>
      <c r="S163" s="449"/>
      <c r="T163" s="449"/>
      <c r="U163" s="449"/>
      <c r="V163" s="449"/>
      <c r="W163" s="449"/>
      <c r="X163" s="449"/>
      <c r="Y163" s="449"/>
      <c r="Z163" s="449"/>
      <c r="AA163" s="449"/>
      <c r="AB163" s="449"/>
      <c r="AC163" s="449"/>
      <c r="AD163" s="449"/>
      <c r="AE163" s="449"/>
      <c r="AF163" s="449"/>
      <c r="AG163" s="449"/>
      <c r="AH163" s="449"/>
      <c r="AI163" s="449"/>
      <c r="AJ163" s="449"/>
      <c r="AK163" s="449"/>
      <c r="AL163" s="449"/>
      <c r="AM163" s="449"/>
      <c r="AN163" s="449"/>
    </row>
    <row r="164" spans="1:40">
      <c r="A164" s="449"/>
      <c r="B164" s="449"/>
      <c r="C164" s="449"/>
      <c r="D164" s="449"/>
      <c r="E164" s="449"/>
      <c r="F164" s="450"/>
      <c r="G164" s="449"/>
      <c r="H164" s="449"/>
      <c r="I164" s="449"/>
      <c r="J164" s="449"/>
      <c r="K164" s="449"/>
      <c r="L164" s="492"/>
      <c r="M164" s="492"/>
      <c r="N164" s="492"/>
      <c r="O164" s="492"/>
      <c r="P164" s="492"/>
      <c r="Q164" s="492"/>
      <c r="R164" s="449"/>
      <c r="S164" s="449"/>
      <c r="T164" s="449"/>
      <c r="U164" s="449"/>
      <c r="V164" s="449"/>
      <c r="W164" s="449"/>
      <c r="X164" s="449"/>
      <c r="Y164" s="449"/>
      <c r="Z164" s="449"/>
      <c r="AA164" s="449"/>
      <c r="AB164" s="449"/>
      <c r="AC164" s="449"/>
      <c r="AD164" s="449"/>
      <c r="AE164" s="449"/>
      <c r="AF164" s="449"/>
      <c r="AG164" s="449"/>
      <c r="AH164" s="449"/>
      <c r="AI164" s="449"/>
      <c r="AJ164" s="449"/>
      <c r="AK164" s="449"/>
      <c r="AL164" s="449"/>
      <c r="AM164" s="449"/>
      <c r="AN164" s="449"/>
    </row>
    <row r="165" spans="1:40">
      <c r="A165" s="449"/>
      <c r="B165" s="449"/>
      <c r="C165" s="449"/>
      <c r="D165" s="449"/>
      <c r="E165" s="449"/>
      <c r="F165" s="450"/>
      <c r="G165" s="449"/>
      <c r="H165" s="449"/>
      <c r="I165" s="449"/>
      <c r="J165" s="449"/>
      <c r="K165" s="449"/>
      <c r="L165" s="492"/>
      <c r="M165" s="492"/>
      <c r="N165" s="492"/>
      <c r="O165" s="492"/>
      <c r="P165" s="492"/>
      <c r="Q165" s="492"/>
      <c r="R165" s="449"/>
      <c r="S165" s="449"/>
      <c r="T165" s="449"/>
      <c r="U165" s="449"/>
      <c r="V165" s="449"/>
      <c r="W165" s="449"/>
      <c r="X165" s="449"/>
      <c r="Y165" s="449"/>
      <c r="Z165" s="449"/>
      <c r="AA165" s="449"/>
      <c r="AB165" s="449"/>
      <c r="AC165" s="449"/>
      <c r="AD165" s="449"/>
      <c r="AE165" s="449"/>
      <c r="AF165" s="449"/>
      <c r="AG165" s="449"/>
      <c r="AH165" s="449"/>
      <c r="AI165" s="449"/>
      <c r="AJ165" s="449"/>
      <c r="AK165" s="449"/>
      <c r="AL165" s="449"/>
      <c r="AM165" s="449"/>
      <c r="AN165" s="449"/>
    </row>
    <row r="166" spans="1:40">
      <c r="A166" s="449"/>
      <c r="B166" s="449"/>
      <c r="C166" s="449"/>
      <c r="D166" s="449"/>
      <c r="E166" s="449"/>
      <c r="F166" s="450"/>
      <c r="G166" s="449"/>
      <c r="H166" s="449"/>
      <c r="I166" s="449"/>
      <c r="J166" s="449"/>
      <c r="K166" s="449"/>
      <c r="L166" s="492"/>
      <c r="M166" s="492"/>
      <c r="N166" s="492"/>
      <c r="O166" s="492"/>
      <c r="P166" s="492"/>
      <c r="Q166" s="492"/>
      <c r="R166" s="449"/>
      <c r="S166" s="449"/>
      <c r="T166" s="449"/>
      <c r="U166" s="449"/>
      <c r="V166" s="449"/>
      <c r="W166" s="449"/>
      <c r="X166" s="449"/>
      <c r="Y166" s="449"/>
      <c r="Z166" s="449"/>
      <c r="AA166" s="449"/>
      <c r="AB166" s="449"/>
      <c r="AC166" s="449"/>
      <c r="AD166" s="449"/>
      <c r="AE166" s="449"/>
      <c r="AF166" s="449"/>
      <c r="AG166" s="449"/>
      <c r="AH166" s="449"/>
      <c r="AI166" s="449"/>
      <c r="AJ166" s="449"/>
      <c r="AK166" s="449"/>
      <c r="AL166" s="449"/>
      <c r="AM166" s="449"/>
      <c r="AN166" s="449"/>
    </row>
    <row r="167" spans="1:40">
      <c r="A167" s="449"/>
      <c r="B167" s="449"/>
      <c r="C167" s="449"/>
      <c r="D167" s="449"/>
      <c r="E167" s="449"/>
      <c r="F167" s="450"/>
      <c r="G167" s="449"/>
      <c r="H167" s="449"/>
      <c r="I167" s="449"/>
      <c r="J167" s="449"/>
      <c r="K167" s="449"/>
      <c r="L167" s="492"/>
      <c r="M167" s="492"/>
      <c r="N167" s="492"/>
      <c r="O167" s="492"/>
      <c r="P167" s="492"/>
      <c r="Q167" s="492"/>
      <c r="R167" s="449"/>
      <c r="S167" s="449"/>
      <c r="T167" s="449"/>
      <c r="U167" s="449"/>
      <c r="V167" s="449"/>
      <c r="W167" s="449"/>
      <c r="X167" s="449"/>
      <c r="Y167" s="449"/>
      <c r="Z167" s="449"/>
      <c r="AA167" s="449"/>
      <c r="AB167" s="449"/>
      <c r="AC167" s="449"/>
      <c r="AD167" s="449"/>
      <c r="AE167" s="449"/>
      <c r="AF167" s="449"/>
      <c r="AG167" s="449"/>
      <c r="AH167" s="449"/>
      <c r="AI167" s="449"/>
      <c r="AJ167" s="449"/>
      <c r="AK167" s="449"/>
      <c r="AL167" s="449"/>
      <c r="AM167" s="449"/>
      <c r="AN167" s="449"/>
    </row>
    <row r="168" spans="1:40">
      <c r="A168" s="449"/>
      <c r="B168" s="449"/>
      <c r="C168" s="449"/>
      <c r="D168" s="449"/>
      <c r="E168" s="449"/>
      <c r="F168" s="450"/>
      <c r="G168" s="449"/>
      <c r="H168" s="449"/>
      <c r="I168" s="449"/>
      <c r="J168" s="449"/>
      <c r="K168" s="449"/>
      <c r="L168" s="492"/>
      <c r="M168" s="492"/>
      <c r="N168" s="492"/>
      <c r="O168" s="492"/>
      <c r="P168" s="492"/>
      <c r="Q168" s="492"/>
      <c r="R168" s="449"/>
      <c r="S168" s="449"/>
      <c r="T168" s="449"/>
      <c r="U168" s="449"/>
      <c r="V168" s="449"/>
      <c r="W168" s="449"/>
      <c r="X168" s="449"/>
      <c r="Y168" s="449"/>
      <c r="Z168" s="449"/>
      <c r="AA168" s="449"/>
      <c r="AB168" s="449"/>
      <c r="AC168" s="449"/>
      <c r="AD168" s="449"/>
      <c r="AE168" s="449"/>
      <c r="AF168" s="449"/>
      <c r="AG168" s="449"/>
      <c r="AH168" s="449"/>
      <c r="AI168" s="449"/>
      <c r="AJ168" s="449"/>
      <c r="AK168" s="449"/>
      <c r="AL168" s="449"/>
      <c r="AM168" s="449"/>
      <c r="AN168" s="449"/>
    </row>
    <row r="169" spans="1:40">
      <c r="A169" s="449"/>
      <c r="B169" s="449"/>
      <c r="C169" s="449"/>
      <c r="D169" s="449"/>
      <c r="E169" s="449"/>
      <c r="F169" s="450"/>
      <c r="G169" s="449"/>
      <c r="H169" s="449"/>
      <c r="I169" s="449"/>
      <c r="J169" s="449"/>
      <c r="K169" s="449"/>
      <c r="L169" s="492"/>
      <c r="M169" s="492"/>
      <c r="N169" s="492"/>
      <c r="O169" s="492"/>
      <c r="P169" s="492"/>
      <c r="Q169" s="492"/>
      <c r="R169" s="449"/>
      <c r="S169" s="449"/>
      <c r="T169" s="449"/>
      <c r="U169" s="449"/>
      <c r="V169" s="449"/>
      <c r="W169" s="449"/>
      <c r="X169" s="449"/>
      <c r="Y169" s="449"/>
      <c r="Z169" s="449"/>
      <c r="AA169" s="449"/>
      <c r="AB169" s="449"/>
      <c r="AC169" s="449"/>
      <c r="AD169" s="449"/>
      <c r="AE169" s="449"/>
      <c r="AF169" s="449"/>
      <c r="AG169" s="449"/>
      <c r="AH169" s="449"/>
      <c r="AI169" s="449"/>
      <c r="AJ169" s="449"/>
      <c r="AK169" s="449"/>
      <c r="AL169" s="449"/>
      <c r="AM169" s="449"/>
      <c r="AN169" s="449"/>
    </row>
    <row r="170" spans="1:40">
      <c r="A170" s="449"/>
      <c r="B170" s="449"/>
      <c r="C170" s="449"/>
      <c r="D170" s="449"/>
      <c r="E170" s="449"/>
      <c r="F170" s="450"/>
      <c r="G170" s="449"/>
      <c r="H170" s="449"/>
      <c r="I170" s="449"/>
      <c r="J170" s="449"/>
      <c r="K170" s="449"/>
      <c r="L170" s="492"/>
      <c r="M170" s="492"/>
      <c r="N170" s="492"/>
      <c r="O170" s="492"/>
      <c r="P170" s="492"/>
      <c r="Q170" s="492"/>
      <c r="R170" s="449"/>
      <c r="S170" s="449"/>
      <c r="T170" s="449"/>
      <c r="U170" s="449"/>
      <c r="V170" s="449"/>
      <c r="W170" s="449"/>
      <c r="X170" s="449"/>
      <c r="Y170" s="449"/>
      <c r="Z170" s="449"/>
      <c r="AA170" s="449"/>
      <c r="AB170" s="449"/>
      <c r="AC170" s="449"/>
      <c r="AD170" s="449"/>
      <c r="AE170" s="449"/>
      <c r="AF170" s="449"/>
      <c r="AG170" s="449"/>
      <c r="AH170" s="449"/>
      <c r="AI170" s="449"/>
      <c r="AJ170" s="449"/>
      <c r="AK170" s="449"/>
      <c r="AL170" s="449"/>
      <c r="AM170" s="449"/>
      <c r="AN170" s="449"/>
    </row>
    <row r="171" spans="1:40">
      <c r="A171" s="449"/>
      <c r="B171" s="449"/>
      <c r="C171" s="449"/>
      <c r="D171" s="449"/>
      <c r="E171" s="449"/>
      <c r="F171" s="450"/>
      <c r="G171" s="449"/>
      <c r="H171" s="449"/>
      <c r="I171" s="449"/>
      <c r="J171" s="449"/>
      <c r="K171" s="449"/>
      <c r="L171" s="492"/>
      <c r="M171" s="492"/>
      <c r="N171" s="492"/>
      <c r="O171" s="492"/>
      <c r="P171" s="492"/>
      <c r="Q171" s="492"/>
      <c r="R171" s="449"/>
      <c r="S171" s="449"/>
      <c r="T171" s="449"/>
      <c r="U171" s="449"/>
      <c r="V171" s="449"/>
      <c r="W171" s="449"/>
      <c r="X171" s="449"/>
      <c r="Y171" s="449"/>
      <c r="Z171" s="449"/>
      <c r="AA171" s="449"/>
      <c r="AB171" s="449"/>
      <c r="AC171" s="449"/>
      <c r="AD171" s="449"/>
      <c r="AE171" s="449"/>
      <c r="AF171" s="449"/>
      <c r="AG171" s="449"/>
      <c r="AH171" s="449"/>
      <c r="AI171" s="449"/>
      <c r="AJ171" s="449"/>
      <c r="AK171" s="449"/>
      <c r="AL171" s="449"/>
      <c r="AM171" s="449"/>
      <c r="AN171" s="449"/>
    </row>
    <row r="172" spans="1:40">
      <c r="A172" s="449"/>
      <c r="B172" s="449"/>
      <c r="C172" s="449"/>
      <c r="D172" s="449"/>
      <c r="E172" s="449"/>
      <c r="F172" s="450"/>
      <c r="G172" s="449"/>
      <c r="H172" s="449"/>
      <c r="I172" s="449"/>
      <c r="J172" s="449"/>
      <c r="K172" s="449"/>
      <c r="L172" s="492"/>
      <c r="M172" s="492"/>
      <c r="N172" s="492"/>
      <c r="O172" s="492"/>
      <c r="P172" s="492"/>
      <c r="Q172" s="492"/>
      <c r="R172" s="449"/>
      <c r="S172" s="449"/>
      <c r="T172" s="449"/>
      <c r="U172" s="449"/>
      <c r="V172" s="449"/>
      <c r="W172" s="449"/>
      <c r="X172" s="449"/>
      <c r="Y172" s="449"/>
      <c r="Z172" s="449"/>
      <c r="AA172" s="449"/>
      <c r="AB172" s="449"/>
      <c r="AC172" s="449"/>
      <c r="AD172" s="449"/>
      <c r="AE172" s="449"/>
      <c r="AF172" s="449"/>
      <c r="AG172" s="449"/>
      <c r="AH172" s="449"/>
      <c r="AI172" s="449"/>
      <c r="AJ172" s="449"/>
      <c r="AK172" s="449"/>
      <c r="AL172" s="449"/>
      <c r="AM172" s="449"/>
      <c r="AN172" s="449"/>
    </row>
    <row r="173" spans="1:40">
      <c r="A173" s="449"/>
      <c r="B173" s="449"/>
      <c r="C173" s="449"/>
      <c r="D173" s="449"/>
      <c r="E173" s="449"/>
      <c r="F173" s="450"/>
      <c r="G173" s="449"/>
      <c r="H173" s="449"/>
      <c r="I173" s="449"/>
      <c r="J173" s="449"/>
      <c r="K173" s="449"/>
      <c r="L173" s="492"/>
      <c r="M173" s="492"/>
      <c r="N173" s="492"/>
      <c r="O173" s="492"/>
      <c r="P173" s="492"/>
      <c r="Q173" s="492"/>
      <c r="R173" s="449"/>
      <c r="S173" s="449"/>
      <c r="T173" s="449"/>
      <c r="U173" s="449"/>
      <c r="V173" s="449"/>
      <c r="W173" s="449"/>
      <c r="X173" s="449"/>
      <c r="Y173" s="449"/>
      <c r="Z173" s="449"/>
      <c r="AA173" s="449"/>
      <c r="AB173" s="449"/>
      <c r="AC173" s="449"/>
      <c r="AD173" s="449"/>
      <c r="AE173" s="449"/>
      <c r="AF173" s="449"/>
      <c r="AG173" s="449"/>
      <c r="AH173" s="449"/>
      <c r="AI173" s="449"/>
      <c r="AJ173" s="449"/>
      <c r="AK173" s="449"/>
      <c r="AL173" s="449"/>
      <c r="AM173" s="449"/>
      <c r="AN173" s="449"/>
    </row>
    <row r="174" spans="1:40">
      <c r="A174" s="449"/>
      <c r="B174" s="449"/>
      <c r="C174" s="449"/>
      <c r="D174" s="449"/>
      <c r="E174" s="449"/>
      <c r="F174" s="450"/>
      <c r="G174" s="449"/>
      <c r="H174" s="449"/>
      <c r="I174" s="449"/>
      <c r="J174" s="449"/>
      <c r="K174" s="449"/>
      <c r="L174" s="492"/>
      <c r="M174" s="492"/>
      <c r="N174" s="492"/>
      <c r="O174" s="492"/>
      <c r="P174" s="492"/>
      <c r="Q174" s="492"/>
      <c r="R174" s="449"/>
      <c r="S174" s="449"/>
      <c r="T174" s="449"/>
      <c r="U174" s="449"/>
      <c r="V174" s="449"/>
      <c r="W174" s="449"/>
      <c r="X174" s="449"/>
      <c r="Y174" s="449"/>
      <c r="Z174" s="449"/>
      <c r="AA174" s="449"/>
      <c r="AB174" s="449"/>
      <c r="AC174" s="449"/>
      <c r="AD174" s="449"/>
      <c r="AE174" s="449"/>
      <c r="AF174" s="449"/>
      <c r="AG174" s="449"/>
      <c r="AH174" s="449"/>
      <c r="AI174" s="449"/>
      <c r="AJ174" s="449"/>
      <c r="AK174" s="449"/>
      <c r="AL174" s="449"/>
      <c r="AM174" s="449"/>
      <c r="AN174" s="449"/>
    </row>
    <row r="175" spans="1:40">
      <c r="A175" s="449"/>
      <c r="B175" s="449"/>
      <c r="C175" s="449"/>
      <c r="D175" s="449"/>
      <c r="E175" s="449"/>
      <c r="F175" s="450"/>
      <c r="G175" s="449"/>
      <c r="H175" s="449"/>
      <c r="I175" s="449"/>
      <c r="J175" s="449"/>
      <c r="K175" s="449"/>
      <c r="L175" s="492"/>
      <c r="M175" s="492"/>
      <c r="N175" s="492"/>
      <c r="O175" s="492"/>
      <c r="P175" s="492"/>
      <c r="Q175" s="492"/>
      <c r="R175" s="449"/>
      <c r="S175" s="449"/>
      <c r="T175" s="449"/>
      <c r="U175" s="449"/>
      <c r="V175" s="449"/>
      <c r="W175" s="449"/>
      <c r="X175" s="449"/>
      <c r="Y175" s="449"/>
      <c r="Z175" s="449"/>
      <c r="AA175" s="449"/>
      <c r="AB175" s="449"/>
      <c r="AC175" s="449"/>
      <c r="AD175" s="449"/>
      <c r="AE175" s="449"/>
      <c r="AF175" s="449"/>
      <c r="AG175" s="449"/>
      <c r="AH175" s="449"/>
      <c r="AI175" s="449"/>
      <c r="AJ175" s="449"/>
      <c r="AK175" s="449"/>
      <c r="AL175" s="449"/>
      <c r="AM175" s="449"/>
      <c r="AN175" s="449"/>
    </row>
    <row r="176" spans="1:40">
      <c r="A176" s="449"/>
      <c r="B176" s="449"/>
      <c r="C176" s="449"/>
      <c r="D176" s="449"/>
      <c r="E176" s="449"/>
      <c r="F176" s="450"/>
      <c r="G176" s="449"/>
      <c r="H176" s="449"/>
      <c r="I176" s="449"/>
      <c r="J176" s="449"/>
      <c r="K176" s="449"/>
      <c r="L176" s="492"/>
      <c r="M176" s="492"/>
      <c r="N176" s="492"/>
      <c r="O176" s="492"/>
      <c r="P176" s="492"/>
      <c r="Q176" s="492"/>
      <c r="R176" s="449"/>
      <c r="S176" s="449"/>
      <c r="T176" s="449"/>
      <c r="U176" s="449"/>
      <c r="V176" s="449"/>
      <c r="W176" s="449"/>
      <c r="X176" s="449"/>
      <c r="Y176" s="449"/>
      <c r="Z176" s="449"/>
      <c r="AA176" s="449"/>
      <c r="AB176" s="449"/>
      <c r="AC176" s="449"/>
      <c r="AD176" s="449"/>
      <c r="AE176" s="449"/>
      <c r="AF176" s="449"/>
      <c r="AG176" s="449"/>
      <c r="AH176" s="449"/>
      <c r="AI176" s="449"/>
      <c r="AJ176" s="449"/>
      <c r="AK176" s="449"/>
      <c r="AL176" s="449"/>
      <c r="AM176" s="449"/>
      <c r="AN176" s="449"/>
    </row>
    <row r="177" spans="1:40">
      <c r="A177" s="449"/>
      <c r="B177" s="449"/>
      <c r="C177" s="449"/>
      <c r="D177" s="449"/>
      <c r="E177" s="449"/>
      <c r="F177" s="450"/>
      <c r="G177" s="449"/>
      <c r="H177" s="449"/>
      <c r="I177" s="449"/>
      <c r="J177" s="449"/>
      <c r="K177" s="449"/>
      <c r="L177" s="492"/>
      <c r="M177" s="492"/>
      <c r="N177" s="492"/>
      <c r="O177" s="492"/>
      <c r="P177" s="492"/>
      <c r="Q177" s="492"/>
      <c r="R177" s="449"/>
      <c r="S177" s="449"/>
      <c r="T177" s="449"/>
      <c r="U177" s="449"/>
      <c r="V177" s="449"/>
      <c r="W177" s="449"/>
      <c r="X177" s="449"/>
      <c r="Y177" s="449"/>
      <c r="Z177" s="449"/>
      <c r="AA177" s="449"/>
      <c r="AB177" s="449"/>
      <c r="AC177" s="449"/>
      <c r="AD177" s="449"/>
      <c r="AE177" s="449"/>
      <c r="AF177" s="449"/>
      <c r="AG177" s="449"/>
      <c r="AH177" s="449"/>
      <c r="AI177" s="449"/>
      <c r="AJ177" s="449"/>
      <c r="AK177" s="449"/>
      <c r="AL177" s="449"/>
      <c r="AM177" s="449"/>
      <c r="AN177" s="449"/>
    </row>
    <row r="178" spans="1:40">
      <c r="B178" s="449"/>
      <c r="C178" s="449"/>
      <c r="D178" s="449"/>
      <c r="E178" s="449"/>
      <c r="F178" s="450"/>
      <c r="G178" s="449"/>
      <c r="H178" s="449"/>
      <c r="I178" s="449"/>
      <c r="J178" s="449"/>
      <c r="K178" s="449"/>
      <c r="L178" s="492"/>
      <c r="M178" s="492"/>
      <c r="N178" s="492"/>
      <c r="O178" s="492"/>
      <c r="P178" s="492"/>
      <c r="Q178" s="492"/>
      <c r="R178" s="449"/>
      <c r="S178" s="449"/>
      <c r="T178" s="449"/>
      <c r="U178" s="449"/>
      <c r="V178" s="449"/>
      <c r="W178" s="449"/>
      <c r="X178" s="449"/>
      <c r="Y178" s="449"/>
      <c r="Z178" s="449"/>
      <c r="AA178" s="449"/>
      <c r="AB178" s="449"/>
      <c r="AC178" s="449"/>
      <c r="AD178" s="449"/>
      <c r="AE178" s="449"/>
      <c r="AF178" s="449"/>
      <c r="AG178" s="449"/>
      <c r="AH178" s="449"/>
      <c r="AI178" s="449"/>
      <c r="AJ178" s="449"/>
      <c r="AK178" s="449"/>
      <c r="AL178" s="449"/>
      <c r="AM178" s="449"/>
      <c r="AN178" s="449"/>
    </row>
    <row r="179" spans="1:40">
      <c r="B179" s="449"/>
      <c r="C179" s="449"/>
      <c r="D179" s="449"/>
      <c r="E179" s="449"/>
      <c r="F179" s="450"/>
      <c r="G179" s="449"/>
      <c r="H179" s="449"/>
      <c r="I179" s="449"/>
      <c r="J179" s="449"/>
      <c r="K179" s="449"/>
      <c r="L179" s="492"/>
      <c r="M179" s="492"/>
      <c r="N179" s="492"/>
      <c r="O179" s="492"/>
      <c r="P179" s="492"/>
      <c r="Q179" s="492"/>
      <c r="R179" s="449"/>
      <c r="S179" s="449"/>
      <c r="T179" s="449"/>
      <c r="U179" s="449"/>
      <c r="V179" s="449"/>
      <c r="W179" s="449"/>
      <c r="X179" s="449"/>
      <c r="Y179" s="449"/>
      <c r="Z179" s="449"/>
      <c r="AA179" s="449"/>
      <c r="AB179" s="449"/>
      <c r="AC179" s="449"/>
      <c r="AD179" s="449"/>
      <c r="AE179" s="449"/>
      <c r="AF179" s="449"/>
      <c r="AG179" s="449"/>
      <c r="AH179" s="449"/>
      <c r="AI179" s="449"/>
      <c r="AJ179" s="449"/>
      <c r="AK179" s="449"/>
      <c r="AL179" s="449"/>
      <c r="AM179" s="449"/>
      <c r="AN179" s="449"/>
    </row>
    <row r="180" spans="1:40">
      <c r="B180" s="449"/>
      <c r="C180" s="449"/>
      <c r="D180" s="449"/>
      <c r="E180" s="449"/>
      <c r="F180" s="450"/>
      <c r="G180" s="449"/>
      <c r="H180" s="449"/>
      <c r="I180" s="449"/>
      <c r="J180" s="449"/>
      <c r="K180" s="449"/>
      <c r="L180" s="492"/>
      <c r="M180" s="492"/>
      <c r="N180" s="492"/>
      <c r="O180" s="492"/>
      <c r="P180" s="492"/>
      <c r="Q180" s="492"/>
      <c r="R180" s="449"/>
      <c r="S180" s="449"/>
      <c r="T180" s="449"/>
      <c r="U180" s="449"/>
      <c r="V180" s="449"/>
      <c r="W180" s="449"/>
      <c r="X180" s="449"/>
      <c r="Y180" s="449"/>
      <c r="Z180" s="449"/>
      <c r="AA180" s="449"/>
      <c r="AB180" s="449"/>
      <c r="AC180" s="449"/>
      <c r="AD180" s="449"/>
      <c r="AE180" s="449"/>
      <c r="AF180" s="449"/>
      <c r="AG180" s="449"/>
      <c r="AH180" s="449"/>
      <c r="AI180" s="449"/>
      <c r="AJ180" s="449"/>
      <c r="AK180" s="449"/>
      <c r="AL180" s="449"/>
      <c r="AM180" s="449"/>
      <c r="AN180" s="449"/>
    </row>
    <row r="181" spans="1:40">
      <c r="B181" s="449"/>
      <c r="C181" s="449"/>
      <c r="D181" s="449"/>
      <c r="E181" s="449"/>
      <c r="F181" s="450"/>
      <c r="G181" s="449"/>
      <c r="H181" s="449"/>
      <c r="I181" s="449"/>
      <c r="J181" s="449"/>
      <c r="K181" s="449"/>
      <c r="L181" s="492"/>
      <c r="M181" s="492"/>
      <c r="N181" s="492"/>
      <c r="O181" s="492"/>
      <c r="P181" s="492"/>
      <c r="Q181" s="492"/>
      <c r="R181" s="449"/>
      <c r="S181" s="449"/>
      <c r="T181" s="449"/>
      <c r="U181" s="449"/>
      <c r="V181" s="449"/>
      <c r="W181" s="449"/>
      <c r="X181" s="449"/>
      <c r="Y181" s="449"/>
      <c r="Z181" s="449"/>
      <c r="AA181" s="449"/>
      <c r="AB181" s="449"/>
      <c r="AC181" s="449"/>
      <c r="AD181" s="449"/>
      <c r="AE181" s="449"/>
      <c r="AF181" s="449"/>
      <c r="AG181" s="449"/>
      <c r="AH181" s="449"/>
      <c r="AI181" s="449"/>
      <c r="AJ181" s="449"/>
      <c r="AK181" s="449"/>
      <c r="AL181" s="449"/>
      <c r="AM181" s="449"/>
      <c r="AN181" s="449"/>
    </row>
    <row r="182" spans="1:40">
      <c r="B182" s="449"/>
      <c r="C182" s="449"/>
      <c r="D182" s="449"/>
      <c r="E182" s="449"/>
      <c r="F182" s="450"/>
      <c r="G182" s="449"/>
      <c r="H182" s="449"/>
      <c r="I182" s="449"/>
      <c r="J182" s="449"/>
      <c r="K182" s="449"/>
      <c r="L182" s="492"/>
      <c r="M182" s="492"/>
      <c r="N182" s="492"/>
      <c r="O182" s="492"/>
      <c r="P182" s="492"/>
      <c r="Q182" s="492"/>
      <c r="R182" s="449"/>
      <c r="S182" s="449"/>
      <c r="T182" s="449"/>
      <c r="U182" s="449"/>
      <c r="V182" s="449"/>
      <c r="W182" s="449"/>
      <c r="X182" s="449"/>
      <c r="Y182" s="449"/>
      <c r="Z182" s="449"/>
      <c r="AA182" s="449"/>
      <c r="AB182" s="449"/>
      <c r="AC182" s="449"/>
      <c r="AD182" s="449"/>
      <c r="AE182" s="449"/>
      <c r="AF182" s="449"/>
      <c r="AG182" s="449"/>
      <c r="AH182" s="449"/>
      <c r="AI182" s="449"/>
      <c r="AJ182" s="449"/>
      <c r="AK182" s="449"/>
      <c r="AL182" s="449"/>
      <c r="AM182" s="449"/>
      <c r="AN182" s="449"/>
    </row>
    <row r="183" spans="1:40">
      <c r="B183" s="449"/>
      <c r="C183" s="449"/>
      <c r="D183" s="449"/>
      <c r="E183" s="449"/>
      <c r="F183" s="450"/>
      <c r="G183" s="449"/>
      <c r="H183" s="449"/>
      <c r="I183" s="449"/>
      <c r="J183" s="449"/>
      <c r="K183" s="449"/>
      <c r="L183" s="492"/>
      <c r="M183" s="492"/>
      <c r="N183" s="492"/>
      <c r="O183" s="492"/>
      <c r="P183" s="492"/>
      <c r="Q183" s="492"/>
      <c r="R183" s="449"/>
      <c r="S183" s="449"/>
      <c r="T183" s="449"/>
      <c r="U183" s="449"/>
      <c r="V183" s="449"/>
      <c r="W183" s="449"/>
      <c r="X183" s="449"/>
      <c r="Y183" s="449"/>
      <c r="Z183" s="449"/>
      <c r="AA183" s="449"/>
      <c r="AB183" s="449"/>
      <c r="AC183" s="449"/>
      <c r="AD183" s="449"/>
      <c r="AE183" s="449"/>
      <c r="AF183" s="449"/>
      <c r="AG183" s="449"/>
      <c r="AH183" s="449"/>
      <c r="AI183" s="449"/>
      <c r="AJ183" s="449"/>
      <c r="AK183" s="449"/>
      <c r="AL183" s="449"/>
      <c r="AM183" s="449"/>
      <c r="AN183" s="449"/>
    </row>
    <row r="184" spans="1:40">
      <c r="B184" s="449"/>
      <c r="C184" s="449"/>
      <c r="D184" s="449"/>
      <c r="E184" s="449"/>
      <c r="F184" s="450"/>
      <c r="G184" s="449"/>
      <c r="H184" s="449"/>
      <c r="I184" s="449"/>
      <c r="J184" s="449"/>
      <c r="K184" s="449"/>
      <c r="L184" s="492"/>
      <c r="M184" s="492"/>
      <c r="N184" s="492"/>
      <c r="O184" s="492"/>
      <c r="P184" s="492"/>
      <c r="Q184" s="492"/>
      <c r="R184" s="449"/>
      <c r="S184" s="449"/>
      <c r="T184" s="449"/>
      <c r="U184" s="449"/>
      <c r="V184" s="449"/>
      <c r="W184" s="449"/>
      <c r="X184" s="449"/>
      <c r="Y184" s="449"/>
      <c r="Z184" s="449"/>
      <c r="AA184" s="449"/>
      <c r="AB184" s="449"/>
      <c r="AC184" s="449"/>
      <c r="AD184" s="449"/>
      <c r="AE184" s="449"/>
      <c r="AF184" s="449"/>
      <c r="AG184" s="449"/>
      <c r="AH184" s="449"/>
      <c r="AI184" s="449"/>
      <c r="AJ184" s="449"/>
      <c r="AK184" s="449"/>
      <c r="AL184" s="449"/>
      <c r="AM184" s="449"/>
      <c r="AN184" s="449"/>
    </row>
    <row r="185" spans="1:40">
      <c r="B185" s="449"/>
      <c r="C185" s="449"/>
      <c r="D185" s="449"/>
      <c r="E185" s="449"/>
      <c r="F185" s="450"/>
      <c r="G185" s="449"/>
      <c r="H185" s="449"/>
      <c r="I185" s="449"/>
      <c r="J185" s="449"/>
      <c r="K185" s="449"/>
      <c r="L185" s="492"/>
      <c r="M185" s="492"/>
      <c r="N185" s="492"/>
      <c r="O185" s="492"/>
      <c r="P185" s="492"/>
      <c r="Q185" s="492"/>
      <c r="R185" s="449"/>
      <c r="S185" s="449"/>
      <c r="T185" s="449"/>
      <c r="U185" s="449"/>
      <c r="V185" s="449"/>
      <c r="W185" s="449"/>
      <c r="X185" s="449"/>
      <c r="Y185" s="449"/>
      <c r="Z185" s="449"/>
      <c r="AA185" s="449"/>
      <c r="AB185" s="449"/>
      <c r="AC185" s="449"/>
      <c r="AD185" s="449"/>
      <c r="AE185" s="449"/>
      <c r="AF185" s="449"/>
      <c r="AG185" s="449"/>
      <c r="AH185" s="449"/>
      <c r="AI185" s="449"/>
      <c r="AJ185" s="449"/>
      <c r="AK185" s="449"/>
      <c r="AL185" s="449"/>
      <c r="AM185" s="449"/>
      <c r="AN185" s="449"/>
    </row>
    <row r="186" spans="1:40">
      <c r="B186" s="449"/>
      <c r="C186" s="449"/>
      <c r="D186" s="449"/>
      <c r="E186" s="449"/>
      <c r="F186" s="450"/>
      <c r="G186" s="449"/>
      <c r="H186" s="449"/>
      <c r="I186" s="449"/>
      <c r="J186" s="449"/>
      <c r="K186" s="449"/>
      <c r="L186" s="492"/>
      <c r="M186" s="492"/>
      <c r="N186" s="492"/>
      <c r="O186" s="492"/>
      <c r="P186" s="492"/>
      <c r="Q186" s="492"/>
      <c r="R186" s="449"/>
      <c r="S186" s="449"/>
      <c r="T186" s="449"/>
      <c r="U186" s="449"/>
      <c r="V186" s="449"/>
      <c r="W186" s="449"/>
      <c r="X186" s="449"/>
      <c r="Y186" s="449"/>
      <c r="Z186" s="449"/>
      <c r="AA186" s="449"/>
      <c r="AB186" s="449"/>
      <c r="AC186" s="449"/>
      <c r="AD186" s="449"/>
      <c r="AE186" s="449"/>
      <c r="AF186" s="449"/>
      <c r="AG186" s="449"/>
      <c r="AH186" s="449"/>
      <c r="AI186" s="449"/>
      <c r="AJ186" s="449"/>
      <c r="AK186" s="449"/>
      <c r="AL186" s="449"/>
      <c r="AM186" s="449"/>
      <c r="AN186" s="449"/>
    </row>
    <row r="187" spans="1:40">
      <c r="B187" s="449"/>
      <c r="C187" s="449"/>
      <c r="D187" s="449"/>
      <c r="E187" s="449"/>
      <c r="F187" s="450"/>
      <c r="G187" s="449"/>
      <c r="H187" s="449"/>
      <c r="I187" s="449"/>
      <c r="J187" s="449"/>
      <c r="K187" s="449"/>
      <c r="L187" s="492"/>
      <c r="M187" s="492"/>
      <c r="N187" s="492"/>
      <c r="O187" s="492"/>
      <c r="P187" s="492"/>
      <c r="Q187" s="492"/>
      <c r="R187" s="449"/>
      <c r="S187" s="449"/>
      <c r="T187" s="449"/>
      <c r="U187" s="449"/>
      <c r="V187" s="449"/>
      <c r="W187" s="449"/>
      <c r="X187" s="449"/>
      <c r="Y187" s="449"/>
      <c r="Z187" s="449"/>
      <c r="AA187" s="449"/>
      <c r="AB187" s="449"/>
      <c r="AC187" s="449"/>
      <c r="AD187" s="449"/>
      <c r="AE187" s="449"/>
      <c r="AF187" s="449"/>
      <c r="AG187" s="449"/>
      <c r="AH187" s="449"/>
      <c r="AI187" s="449"/>
      <c r="AJ187" s="449"/>
      <c r="AK187" s="449"/>
      <c r="AL187" s="449"/>
      <c r="AM187" s="449"/>
      <c r="AN187" s="449"/>
    </row>
    <row r="188" spans="1:40">
      <c r="B188" s="449"/>
      <c r="C188" s="449"/>
      <c r="D188" s="449"/>
      <c r="E188" s="449"/>
      <c r="F188" s="450"/>
      <c r="G188" s="449"/>
      <c r="H188" s="449"/>
      <c r="I188" s="449"/>
      <c r="J188" s="449"/>
      <c r="K188" s="449"/>
      <c r="L188" s="492"/>
      <c r="M188" s="492"/>
      <c r="N188" s="492"/>
      <c r="O188" s="492"/>
      <c r="P188" s="492"/>
      <c r="Q188" s="492"/>
      <c r="R188" s="449"/>
      <c r="S188" s="449"/>
      <c r="T188" s="449"/>
      <c r="U188" s="449"/>
      <c r="V188" s="449"/>
      <c r="W188" s="449"/>
      <c r="X188" s="449"/>
      <c r="Y188" s="449"/>
      <c r="Z188" s="449"/>
      <c r="AA188" s="449"/>
      <c r="AB188" s="449"/>
      <c r="AC188" s="449"/>
      <c r="AD188" s="449"/>
      <c r="AE188" s="449"/>
      <c r="AF188" s="449"/>
      <c r="AG188" s="449"/>
      <c r="AH188" s="449"/>
      <c r="AI188" s="449"/>
      <c r="AJ188" s="449"/>
      <c r="AK188" s="449"/>
      <c r="AL188" s="449"/>
      <c r="AM188" s="449"/>
      <c r="AN188" s="449"/>
    </row>
    <row r="189" spans="1:40">
      <c r="B189" s="449"/>
      <c r="C189" s="449"/>
      <c r="D189" s="449"/>
      <c r="E189" s="449"/>
      <c r="F189" s="450"/>
      <c r="G189" s="449"/>
      <c r="H189" s="449"/>
      <c r="I189" s="449"/>
      <c r="J189" s="449"/>
      <c r="K189" s="449"/>
      <c r="L189" s="492"/>
      <c r="M189" s="492"/>
      <c r="N189" s="492"/>
      <c r="O189" s="492"/>
      <c r="P189" s="492"/>
      <c r="Q189" s="492"/>
      <c r="R189" s="449"/>
      <c r="S189" s="449"/>
      <c r="T189" s="449"/>
      <c r="U189" s="449"/>
      <c r="V189" s="449"/>
      <c r="W189" s="449"/>
      <c r="X189" s="449"/>
      <c r="Y189" s="449"/>
      <c r="Z189" s="449"/>
      <c r="AA189" s="449"/>
      <c r="AB189" s="449"/>
      <c r="AC189" s="449"/>
      <c r="AD189" s="449"/>
      <c r="AE189" s="449"/>
      <c r="AF189" s="449"/>
      <c r="AG189" s="449"/>
      <c r="AH189" s="449"/>
      <c r="AI189" s="449"/>
      <c r="AJ189" s="449"/>
      <c r="AK189" s="449"/>
      <c r="AL189" s="449"/>
      <c r="AM189" s="449"/>
      <c r="AN189" s="449"/>
    </row>
    <row r="190" spans="1:40">
      <c r="B190" s="449"/>
      <c r="C190" s="449"/>
      <c r="D190" s="449"/>
      <c r="E190" s="449"/>
      <c r="F190" s="450"/>
      <c r="G190" s="449"/>
      <c r="H190" s="449"/>
      <c r="I190" s="449"/>
      <c r="J190" s="449"/>
      <c r="K190" s="449"/>
      <c r="L190" s="492"/>
      <c r="M190" s="492"/>
      <c r="N190" s="492"/>
      <c r="O190" s="492"/>
      <c r="P190" s="492"/>
      <c r="Q190" s="492"/>
      <c r="R190" s="449"/>
      <c r="S190" s="449"/>
      <c r="T190" s="449"/>
      <c r="U190" s="449"/>
      <c r="V190" s="449"/>
      <c r="W190" s="449"/>
      <c r="X190" s="449"/>
      <c r="Y190" s="449"/>
      <c r="Z190" s="449"/>
      <c r="AA190" s="449"/>
      <c r="AB190" s="449"/>
      <c r="AC190" s="449"/>
      <c r="AD190" s="449"/>
      <c r="AE190" s="449"/>
      <c r="AF190" s="449"/>
      <c r="AG190" s="449"/>
      <c r="AH190" s="449"/>
      <c r="AI190" s="449"/>
      <c r="AJ190" s="449"/>
      <c r="AK190" s="449"/>
      <c r="AL190" s="449"/>
      <c r="AM190" s="449"/>
      <c r="AN190" s="449"/>
    </row>
    <row r="191" spans="1:40">
      <c r="B191" s="449"/>
      <c r="C191" s="449"/>
      <c r="D191" s="449"/>
      <c r="E191" s="449"/>
      <c r="F191" s="450"/>
      <c r="G191" s="449"/>
      <c r="H191" s="449"/>
      <c r="I191" s="449"/>
      <c r="J191" s="449"/>
      <c r="K191" s="449"/>
      <c r="L191" s="492"/>
      <c r="M191" s="492"/>
      <c r="N191" s="492"/>
      <c r="O191" s="492"/>
      <c r="P191" s="492"/>
      <c r="Q191" s="492"/>
      <c r="R191" s="449"/>
      <c r="S191" s="449"/>
      <c r="T191" s="449"/>
      <c r="U191" s="449"/>
      <c r="V191" s="449"/>
      <c r="W191" s="449"/>
      <c r="X191" s="449"/>
      <c r="Y191" s="449"/>
      <c r="Z191" s="449"/>
      <c r="AA191" s="449"/>
      <c r="AB191" s="449"/>
      <c r="AC191" s="449"/>
      <c r="AD191" s="449"/>
      <c r="AE191" s="449"/>
      <c r="AF191" s="449"/>
      <c r="AG191" s="449"/>
      <c r="AH191" s="449"/>
      <c r="AI191" s="449"/>
      <c r="AJ191" s="449"/>
      <c r="AK191" s="449"/>
      <c r="AL191" s="449"/>
      <c r="AM191" s="449"/>
      <c r="AN191" s="449"/>
    </row>
    <row r="192" spans="1:40">
      <c r="B192" s="449"/>
      <c r="C192" s="449"/>
      <c r="D192" s="449"/>
      <c r="E192" s="449"/>
      <c r="F192" s="450"/>
      <c r="G192" s="449"/>
      <c r="H192" s="449"/>
      <c r="I192" s="449"/>
      <c r="J192" s="449"/>
      <c r="K192" s="449"/>
      <c r="L192" s="492"/>
      <c r="M192" s="492"/>
      <c r="N192" s="492"/>
      <c r="O192" s="492"/>
      <c r="P192" s="492"/>
      <c r="Q192" s="492"/>
      <c r="R192" s="449"/>
      <c r="S192" s="449"/>
      <c r="T192" s="449"/>
      <c r="U192" s="449"/>
      <c r="V192" s="449"/>
      <c r="W192" s="449"/>
      <c r="X192" s="449"/>
      <c r="Y192" s="449"/>
      <c r="Z192" s="449"/>
      <c r="AA192" s="449"/>
      <c r="AB192" s="449"/>
      <c r="AC192" s="449"/>
      <c r="AD192" s="449"/>
      <c r="AE192" s="449"/>
      <c r="AF192" s="449"/>
      <c r="AG192" s="449"/>
      <c r="AH192" s="449"/>
      <c r="AI192" s="449"/>
      <c r="AJ192" s="449"/>
      <c r="AK192" s="449"/>
      <c r="AL192" s="449"/>
      <c r="AM192" s="449"/>
      <c r="AN192" s="449"/>
    </row>
    <row r="193" spans="2:40">
      <c r="B193" s="449"/>
      <c r="C193" s="449"/>
      <c r="D193" s="449"/>
      <c r="E193" s="449"/>
      <c r="F193" s="450"/>
      <c r="G193" s="449"/>
      <c r="H193" s="449"/>
      <c r="I193" s="449"/>
      <c r="J193" s="449"/>
      <c r="K193" s="449"/>
      <c r="L193" s="492"/>
      <c r="M193" s="492"/>
      <c r="N193" s="492"/>
      <c r="O193" s="492"/>
      <c r="P193" s="492"/>
      <c r="Q193" s="492"/>
      <c r="R193" s="449"/>
      <c r="S193" s="449"/>
      <c r="T193" s="449"/>
      <c r="U193" s="449"/>
      <c r="V193" s="449"/>
      <c r="W193" s="449"/>
      <c r="X193" s="449"/>
      <c r="Y193" s="449"/>
      <c r="Z193" s="449"/>
      <c r="AA193" s="449"/>
      <c r="AB193" s="449"/>
      <c r="AC193" s="449"/>
      <c r="AD193" s="449"/>
      <c r="AE193" s="449"/>
      <c r="AF193" s="449"/>
      <c r="AG193" s="449"/>
      <c r="AH193" s="449"/>
      <c r="AI193" s="449"/>
      <c r="AJ193" s="449"/>
      <c r="AK193" s="449"/>
      <c r="AL193" s="449"/>
      <c r="AM193" s="449"/>
      <c r="AN193" s="449"/>
    </row>
    <row r="194" spans="2:40">
      <c r="B194" s="449"/>
      <c r="C194" s="449"/>
      <c r="D194" s="449"/>
      <c r="E194" s="449"/>
      <c r="F194" s="450"/>
      <c r="G194" s="449"/>
      <c r="H194" s="449"/>
      <c r="I194" s="449"/>
      <c r="J194" s="449"/>
      <c r="K194" s="449"/>
      <c r="L194" s="492"/>
      <c r="M194" s="492"/>
      <c r="N194" s="492"/>
      <c r="O194" s="492"/>
      <c r="P194" s="492"/>
      <c r="Q194" s="492"/>
      <c r="R194" s="449"/>
      <c r="S194" s="449"/>
      <c r="T194" s="449"/>
      <c r="U194" s="449"/>
      <c r="V194" s="449"/>
      <c r="W194" s="449"/>
      <c r="X194" s="449"/>
      <c r="Y194" s="449"/>
      <c r="Z194" s="449"/>
      <c r="AA194" s="449"/>
      <c r="AB194" s="449"/>
      <c r="AC194" s="449"/>
      <c r="AD194" s="449"/>
      <c r="AE194" s="449"/>
      <c r="AF194" s="449"/>
      <c r="AG194" s="449"/>
      <c r="AH194" s="449"/>
      <c r="AI194" s="449"/>
      <c r="AJ194" s="449"/>
      <c r="AK194" s="449"/>
      <c r="AL194" s="449"/>
      <c r="AM194" s="449"/>
      <c r="AN194" s="449"/>
    </row>
    <row r="195" spans="2:40">
      <c r="B195" s="449"/>
      <c r="C195" s="449"/>
      <c r="D195" s="449"/>
      <c r="E195" s="449"/>
      <c r="F195" s="450"/>
      <c r="G195" s="449"/>
      <c r="H195" s="449"/>
      <c r="I195" s="449"/>
      <c r="J195" s="449"/>
      <c r="K195" s="449"/>
      <c r="L195" s="492"/>
      <c r="M195" s="492"/>
      <c r="N195" s="492"/>
      <c r="O195" s="492"/>
      <c r="P195" s="492"/>
      <c r="Q195" s="492"/>
      <c r="R195" s="449"/>
      <c r="S195" s="449"/>
      <c r="T195" s="449"/>
      <c r="U195" s="449"/>
      <c r="V195" s="449"/>
      <c r="W195" s="449"/>
      <c r="X195" s="449"/>
      <c r="Y195" s="449"/>
      <c r="Z195" s="449"/>
      <c r="AA195" s="449"/>
      <c r="AB195" s="449"/>
      <c r="AC195" s="449"/>
      <c r="AD195" s="449"/>
      <c r="AE195" s="449"/>
      <c r="AF195" s="449"/>
      <c r="AG195" s="449"/>
      <c r="AH195" s="449"/>
      <c r="AI195" s="449"/>
      <c r="AJ195" s="449"/>
      <c r="AK195" s="449"/>
      <c r="AL195" s="449"/>
      <c r="AM195" s="449"/>
      <c r="AN195" s="449"/>
    </row>
    <row r="196" spans="2:40">
      <c r="B196" s="449"/>
      <c r="C196" s="449"/>
      <c r="D196" s="449"/>
      <c r="E196" s="449"/>
      <c r="F196" s="450"/>
      <c r="G196" s="449"/>
      <c r="H196" s="449"/>
      <c r="I196" s="449"/>
      <c r="J196" s="449"/>
      <c r="K196" s="449"/>
      <c r="L196" s="492"/>
      <c r="M196" s="492"/>
      <c r="N196" s="492"/>
      <c r="O196" s="492"/>
      <c r="P196" s="492"/>
      <c r="Q196" s="492"/>
      <c r="R196" s="449"/>
      <c r="S196" s="449"/>
      <c r="T196" s="449"/>
      <c r="U196" s="449"/>
      <c r="V196" s="449"/>
      <c r="W196" s="449"/>
      <c r="X196" s="449"/>
      <c r="Y196" s="449"/>
      <c r="Z196" s="449"/>
      <c r="AA196" s="449"/>
      <c r="AB196" s="449"/>
      <c r="AC196" s="449"/>
      <c r="AD196" s="449"/>
      <c r="AE196" s="449"/>
      <c r="AF196" s="449"/>
      <c r="AG196" s="449"/>
      <c r="AH196" s="449"/>
      <c r="AI196" s="449"/>
      <c r="AJ196" s="449"/>
      <c r="AK196" s="449"/>
      <c r="AL196" s="449"/>
      <c r="AM196" s="449"/>
      <c r="AN196" s="449"/>
    </row>
    <row r="197" spans="2:40">
      <c r="B197" s="449"/>
      <c r="C197" s="449"/>
      <c r="D197" s="449"/>
      <c r="E197" s="449"/>
      <c r="F197" s="450"/>
      <c r="G197" s="449"/>
      <c r="H197" s="449"/>
      <c r="I197" s="449"/>
      <c r="J197" s="449"/>
      <c r="K197" s="449"/>
      <c r="L197" s="492"/>
      <c r="M197" s="492"/>
      <c r="N197" s="492"/>
      <c r="O197" s="492"/>
      <c r="P197" s="492"/>
      <c r="Q197" s="492"/>
      <c r="R197" s="449"/>
      <c r="S197" s="449"/>
      <c r="T197" s="449"/>
      <c r="U197" s="449"/>
      <c r="V197" s="449"/>
      <c r="W197" s="449"/>
      <c r="X197" s="449"/>
      <c r="Y197" s="449"/>
      <c r="Z197" s="449"/>
      <c r="AA197" s="449"/>
      <c r="AB197" s="449"/>
      <c r="AC197" s="449"/>
      <c r="AD197" s="449"/>
      <c r="AE197" s="449"/>
      <c r="AF197" s="449"/>
      <c r="AG197" s="449"/>
      <c r="AH197" s="449"/>
      <c r="AI197" s="449"/>
      <c r="AJ197" s="449"/>
      <c r="AK197" s="449"/>
      <c r="AL197" s="449"/>
      <c r="AM197" s="449"/>
      <c r="AN197" s="449"/>
    </row>
    <row r="198" spans="2:40">
      <c r="B198" s="449"/>
      <c r="C198" s="449"/>
      <c r="D198" s="449"/>
      <c r="E198" s="449"/>
      <c r="F198" s="450"/>
      <c r="G198" s="449"/>
      <c r="H198" s="449"/>
      <c r="I198" s="449"/>
      <c r="J198" s="449"/>
      <c r="K198" s="449"/>
      <c r="L198" s="492"/>
      <c r="M198" s="492"/>
      <c r="N198" s="492"/>
      <c r="O198" s="492"/>
      <c r="P198" s="492"/>
      <c r="Q198" s="492"/>
      <c r="R198" s="449"/>
      <c r="S198" s="449"/>
      <c r="T198" s="449"/>
      <c r="U198" s="449"/>
      <c r="V198" s="449"/>
      <c r="W198" s="449"/>
      <c r="X198" s="449"/>
      <c r="Y198" s="449"/>
      <c r="Z198" s="449"/>
      <c r="AA198" s="449"/>
      <c r="AB198" s="449"/>
      <c r="AC198" s="449"/>
      <c r="AD198" s="449"/>
      <c r="AE198" s="449"/>
      <c r="AF198" s="449"/>
      <c r="AG198" s="449"/>
      <c r="AH198" s="449"/>
      <c r="AI198" s="449"/>
      <c r="AJ198" s="449"/>
      <c r="AK198" s="449"/>
      <c r="AL198" s="449"/>
      <c r="AM198" s="449"/>
      <c r="AN198" s="449"/>
    </row>
    <row r="199" spans="2:40">
      <c r="B199" s="449"/>
      <c r="C199" s="449"/>
      <c r="D199" s="449"/>
      <c r="E199" s="449"/>
      <c r="F199" s="450"/>
      <c r="G199" s="449"/>
      <c r="H199" s="449"/>
      <c r="I199" s="449"/>
      <c r="J199" s="449"/>
      <c r="K199" s="449"/>
      <c r="L199" s="492"/>
      <c r="M199" s="492"/>
      <c r="N199" s="492"/>
      <c r="O199" s="492"/>
      <c r="P199" s="492"/>
      <c r="Q199" s="492"/>
      <c r="R199" s="449"/>
      <c r="S199" s="449"/>
      <c r="T199" s="449"/>
      <c r="U199" s="449"/>
      <c r="V199" s="449"/>
      <c r="W199" s="449"/>
      <c r="X199" s="449"/>
      <c r="Y199" s="449"/>
      <c r="Z199" s="449"/>
      <c r="AA199" s="449"/>
      <c r="AB199" s="449"/>
      <c r="AC199" s="449"/>
      <c r="AD199" s="449"/>
      <c r="AE199" s="449"/>
      <c r="AF199" s="449"/>
      <c r="AG199" s="449"/>
      <c r="AH199" s="449"/>
      <c r="AI199" s="449"/>
      <c r="AJ199" s="449"/>
      <c r="AK199" s="449"/>
      <c r="AL199" s="449"/>
      <c r="AM199" s="449"/>
      <c r="AN199" s="449"/>
    </row>
    <row r="200" spans="2:40">
      <c r="B200" s="449"/>
      <c r="C200" s="449"/>
      <c r="D200" s="449"/>
      <c r="E200" s="449"/>
      <c r="F200" s="450"/>
      <c r="G200" s="449"/>
      <c r="H200" s="449"/>
      <c r="I200" s="449"/>
      <c r="J200" s="449"/>
      <c r="K200" s="449"/>
      <c r="L200" s="492"/>
      <c r="M200" s="492"/>
      <c r="N200" s="492"/>
      <c r="O200" s="492"/>
      <c r="P200" s="492"/>
      <c r="Q200" s="492"/>
      <c r="R200" s="449"/>
      <c r="S200" s="449"/>
      <c r="T200" s="449"/>
      <c r="U200" s="449"/>
      <c r="V200" s="449"/>
      <c r="W200" s="449"/>
      <c r="X200" s="449"/>
      <c r="Y200" s="449"/>
      <c r="Z200" s="449"/>
      <c r="AA200" s="449"/>
      <c r="AB200" s="449"/>
      <c r="AC200" s="449"/>
      <c r="AD200" s="449"/>
      <c r="AE200" s="449"/>
      <c r="AF200" s="449"/>
      <c r="AG200" s="449"/>
      <c r="AH200" s="449"/>
      <c r="AI200" s="449"/>
      <c r="AJ200" s="449"/>
      <c r="AK200" s="449"/>
      <c r="AL200" s="449"/>
      <c r="AM200" s="449"/>
      <c r="AN200" s="449"/>
    </row>
    <row r="201" spans="2:40">
      <c r="B201" s="449"/>
      <c r="C201" s="449"/>
      <c r="D201" s="449"/>
      <c r="E201" s="449"/>
      <c r="F201" s="450"/>
      <c r="G201" s="449"/>
      <c r="H201" s="449"/>
      <c r="I201" s="449"/>
      <c r="J201" s="449"/>
      <c r="K201" s="449"/>
      <c r="L201" s="492"/>
      <c r="M201" s="492"/>
      <c r="N201" s="492"/>
      <c r="O201" s="492"/>
      <c r="P201" s="492"/>
      <c r="Q201" s="492"/>
      <c r="R201" s="449"/>
      <c r="S201" s="449"/>
      <c r="T201" s="449"/>
      <c r="U201" s="449"/>
      <c r="V201" s="449"/>
      <c r="W201" s="449"/>
      <c r="X201" s="449"/>
      <c r="Y201" s="449"/>
      <c r="Z201" s="449"/>
      <c r="AA201" s="449"/>
      <c r="AB201" s="449"/>
      <c r="AC201" s="449"/>
      <c r="AD201" s="449"/>
      <c r="AE201" s="449"/>
      <c r="AF201" s="449"/>
      <c r="AG201" s="449"/>
      <c r="AH201" s="449"/>
      <c r="AI201" s="449"/>
      <c r="AJ201" s="449"/>
      <c r="AK201" s="449"/>
      <c r="AL201" s="449"/>
      <c r="AM201" s="449"/>
      <c r="AN201" s="449"/>
    </row>
    <row r="202" spans="2:40">
      <c r="B202" s="449"/>
      <c r="C202" s="449"/>
      <c r="D202" s="449"/>
      <c r="E202" s="449"/>
      <c r="F202" s="450"/>
      <c r="G202" s="449"/>
      <c r="H202" s="449"/>
      <c r="I202" s="449"/>
      <c r="J202" s="449"/>
      <c r="K202" s="449"/>
      <c r="L202" s="492"/>
      <c r="M202" s="492"/>
      <c r="N202" s="492"/>
      <c r="O202" s="492"/>
      <c r="P202" s="492"/>
      <c r="Q202" s="492"/>
      <c r="R202" s="449"/>
      <c r="S202" s="449"/>
      <c r="T202" s="449"/>
      <c r="U202" s="449"/>
      <c r="V202" s="449"/>
      <c r="W202" s="449"/>
      <c r="X202" s="449"/>
      <c r="Y202" s="449"/>
      <c r="Z202" s="449"/>
      <c r="AA202" s="449"/>
      <c r="AB202" s="449"/>
      <c r="AC202" s="449"/>
      <c r="AD202" s="449"/>
      <c r="AE202" s="449"/>
      <c r="AF202" s="449"/>
      <c r="AG202" s="449"/>
      <c r="AH202" s="449"/>
      <c r="AI202" s="449"/>
      <c r="AJ202" s="449"/>
      <c r="AK202" s="449"/>
      <c r="AL202" s="449"/>
      <c r="AM202" s="449"/>
      <c r="AN202" s="449"/>
    </row>
    <row r="203" spans="2:40">
      <c r="B203" s="449"/>
      <c r="C203" s="449"/>
      <c r="D203" s="449"/>
      <c r="E203" s="449"/>
      <c r="F203" s="450"/>
      <c r="G203" s="449"/>
      <c r="H203" s="449"/>
      <c r="I203" s="449"/>
      <c r="J203" s="449"/>
      <c r="K203" s="449"/>
      <c r="L203" s="492"/>
      <c r="M203" s="492"/>
      <c r="N203" s="492"/>
      <c r="O203" s="492"/>
      <c r="P203" s="492"/>
      <c r="Q203" s="492"/>
      <c r="R203" s="449"/>
      <c r="S203" s="449"/>
      <c r="T203" s="449"/>
      <c r="U203" s="449"/>
      <c r="V203" s="449"/>
      <c r="W203" s="449"/>
      <c r="X203" s="449"/>
      <c r="Y203" s="449"/>
      <c r="Z203" s="449"/>
      <c r="AA203" s="449"/>
      <c r="AB203" s="449"/>
      <c r="AC203" s="449"/>
      <c r="AD203" s="449"/>
      <c r="AE203" s="449"/>
      <c r="AF203" s="449"/>
      <c r="AG203" s="449"/>
      <c r="AH203" s="449"/>
      <c r="AI203" s="449"/>
      <c r="AJ203" s="449"/>
      <c r="AK203" s="449"/>
      <c r="AL203" s="449"/>
      <c r="AM203" s="449"/>
      <c r="AN203" s="449"/>
    </row>
    <row r="204" spans="2:40">
      <c r="B204" s="449"/>
      <c r="C204" s="449"/>
      <c r="D204" s="449"/>
      <c r="E204" s="449"/>
      <c r="F204" s="450"/>
      <c r="G204" s="449"/>
      <c r="H204" s="449"/>
      <c r="I204" s="449"/>
      <c r="J204" s="449"/>
      <c r="K204" s="449"/>
      <c r="L204" s="492"/>
      <c r="M204" s="492"/>
      <c r="N204" s="492"/>
      <c r="O204" s="492"/>
      <c r="P204" s="492"/>
      <c r="Q204" s="492"/>
      <c r="R204" s="449"/>
      <c r="S204" s="449"/>
      <c r="T204" s="449"/>
      <c r="U204" s="449"/>
      <c r="V204" s="449"/>
      <c r="W204" s="449"/>
      <c r="X204" s="449"/>
      <c r="Y204" s="449"/>
      <c r="Z204" s="449"/>
      <c r="AA204" s="449"/>
      <c r="AB204" s="449"/>
      <c r="AC204" s="449"/>
      <c r="AD204" s="449"/>
      <c r="AE204" s="449"/>
      <c r="AF204" s="449"/>
      <c r="AG204" s="449"/>
      <c r="AH204" s="449"/>
      <c r="AI204" s="449"/>
      <c r="AJ204" s="449"/>
      <c r="AK204" s="449"/>
      <c r="AL204" s="449"/>
      <c r="AM204" s="449"/>
      <c r="AN204" s="449"/>
    </row>
    <row r="205" spans="2:40">
      <c r="B205" s="449"/>
      <c r="C205" s="449"/>
      <c r="D205" s="449"/>
      <c r="E205" s="449"/>
      <c r="F205" s="450"/>
      <c r="G205" s="449"/>
      <c r="H205" s="449"/>
      <c r="I205" s="449"/>
      <c r="J205" s="449"/>
      <c r="K205" s="449"/>
      <c r="L205" s="492"/>
      <c r="M205" s="492"/>
      <c r="N205" s="492"/>
      <c r="O205" s="492"/>
      <c r="P205" s="492"/>
      <c r="Q205" s="492"/>
      <c r="R205" s="449"/>
      <c r="S205" s="449"/>
      <c r="T205" s="449"/>
      <c r="U205" s="449"/>
      <c r="V205" s="449"/>
      <c r="W205" s="449"/>
      <c r="X205" s="449"/>
      <c r="Y205" s="449"/>
      <c r="Z205" s="449"/>
      <c r="AA205" s="449"/>
      <c r="AB205" s="449"/>
      <c r="AC205" s="449"/>
      <c r="AD205" s="449"/>
      <c r="AE205" s="449"/>
      <c r="AF205" s="449"/>
      <c r="AG205" s="449"/>
      <c r="AH205" s="449"/>
      <c r="AI205" s="449"/>
      <c r="AJ205" s="449"/>
      <c r="AK205" s="449"/>
      <c r="AL205" s="449"/>
      <c r="AM205" s="449"/>
      <c r="AN205" s="449"/>
    </row>
    <row r="206" spans="2:40">
      <c r="B206" s="449"/>
      <c r="C206" s="449"/>
      <c r="D206" s="449"/>
      <c r="E206" s="449"/>
      <c r="F206" s="450"/>
      <c r="G206" s="449"/>
      <c r="H206" s="449"/>
      <c r="I206" s="449"/>
      <c r="J206" s="449"/>
      <c r="K206" s="449"/>
      <c r="L206" s="492"/>
      <c r="M206" s="492"/>
      <c r="N206" s="492"/>
      <c r="O206" s="492"/>
      <c r="P206" s="492"/>
      <c r="Q206" s="492"/>
      <c r="R206" s="449"/>
      <c r="S206" s="449"/>
      <c r="T206" s="449"/>
      <c r="U206" s="449"/>
      <c r="V206" s="449"/>
      <c r="W206" s="449"/>
      <c r="X206" s="449"/>
      <c r="Y206" s="449"/>
      <c r="Z206" s="449"/>
      <c r="AA206" s="449"/>
      <c r="AB206" s="449"/>
      <c r="AC206" s="449"/>
      <c r="AD206" s="449"/>
      <c r="AE206" s="449"/>
      <c r="AF206" s="449"/>
      <c r="AG206" s="449"/>
      <c r="AH206" s="449"/>
      <c r="AI206" s="449"/>
      <c r="AJ206" s="449"/>
      <c r="AK206" s="449"/>
      <c r="AL206" s="449"/>
      <c r="AM206" s="449"/>
      <c r="AN206" s="449"/>
    </row>
    <row r="207" spans="2:40">
      <c r="B207" s="449"/>
      <c r="C207" s="449"/>
      <c r="D207" s="449"/>
      <c r="E207" s="449"/>
      <c r="F207" s="450"/>
      <c r="G207" s="449"/>
      <c r="H207" s="449"/>
      <c r="I207" s="449"/>
      <c r="J207" s="449"/>
      <c r="K207" s="449"/>
      <c r="L207" s="492"/>
      <c r="M207" s="492"/>
      <c r="N207" s="492"/>
      <c r="O207" s="492"/>
      <c r="P207" s="492"/>
      <c r="Q207" s="492"/>
      <c r="R207" s="449"/>
      <c r="S207" s="449"/>
      <c r="T207" s="449"/>
      <c r="U207" s="449"/>
      <c r="V207" s="449"/>
      <c r="W207" s="449"/>
      <c r="X207" s="449"/>
      <c r="Y207" s="449"/>
      <c r="Z207" s="449"/>
      <c r="AA207" s="449"/>
      <c r="AB207" s="449"/>
      <c r="AC207" s="449"/>
      <c r="AD207" s="449"/>
      <c r="AE207" s="449"/>
      <c r="AF207" s="449"/>
      <c r="AG207" s="449"/>
      <c r="AH207" s="449"/>
      <c r="AI207" s="449"/>
      <c r="AJ207" s="449"/>
      <c r="AK207" s="449"/>
      <c r="AL207" s="449"/>
      <c r="AM207" s="449"/>
      <c r="AN207" s="449"/>
    </row>
    <row r="208" spans="2:40">
      <c r="B208" s="449"/>
      <c r="C208" s="449"/>
      <c r="D208" s="449"/>
      <c r="E208" s="449"/>
      <c r="F208" s="450"/>
      <c r="G208" s="449"/>
      <c r="H208" s="449"/>
      <c r="I208" s="449"/>
      <c r="J208" s="449"/>
      <c r="K208" s="449"/>
      <c r="L208" s="492"/>
      <c r="M208" s="492"/>
      <c r="N208" s="492"/>
      <c r="O208" s="492"/>
      <c r="P208" s="492"/>
      <c r="Q208" s="492"/>
      <c r="R208" s="449"/>
      <c r="S208" s="449"/>
      <c r="T208" s="449"/>
      <c r="U208" s="449"/>
      <c r="V208" s="449"/>
      <c r="W208" s="449"/>
      <c r="X208" s="449"/>
      <c r="Y208" s="449"/>
      <c r="Z208" s="449"/>
      <c r="AA208" s="449"/>
      <c r="AB208" s="449"/>
      <c r="AC208" s="449"/>
      <c r="AD208" s="449"/>
      <c r="AE208" s="449"/>
      <c r="AF208" s="449"/>
      <c r="AG208" s="449"/>
      <c r="AH208" s="449"/>
      <c r="AI208" s="449"/>
      <c r="AJ208" s="449"/>
      <c r="AK208" s="449"/>
      <c r="AL208" s="449"/>
      <c r="AM208" s="449"/>
      <c r="AN208" s="449"/>
    </row>
    <row r="209" spans="2:40">
      <c r="B209" s="449"/>
      <c r="C209" s="449"/>
      <c r="D209" s="449"/>
      <c r="E209" s="449"/>
      <c r="F209" s="450"/>
      <c r="G209" s="449"/>
      <c r="H209" s="449"/>
      <c r="I209" s="449"/>
      <c r="J209" s="449"/>
      <c r="K209" s="449"/>
      <c r="L209" s="492"/>
      <c r="M209" s="492"/>
      <c r="N209" s="492"/>
      <c r="O209" s="492"/>
      <c r="P209" s="492"/>
      <c r="Q209" s="492"/>
      <c r="R209" s="449"/>
      <c r="S209" s="449"/>
      <c r="T209" s="449"/>
      <c r="U209" s="449"/>
      <c r="V209" s="449"/>
      <c r="W209" s="449"/>
      <c r="X209" s="449"/>
      <c r="Y209" s="449"/>
      <c r="Z209" s="449"/>
      <c r="AA209" s="449"/>
      <c r="AB209" s="449"/>
      <c r="AC209" s="449"/>
      <c r="AD209" s="449"/>
      <c r="AE209" s="449"/>
      <c r="AF209" s="449"/>
      <c r="AG209" s="449"/>
      <c r="AH209" s="449"/>
      <c r="AI209" s="449"/>
      <c r="AJ209" s="449"/>
      <c r="AK209" s="449"/>
      <c r="AL209" s="449"/>
      <c r="AM209" s="449"/>
      <c r="AN209" s="449"/>
    </row>
    <row r="210" spans="2:40">
      <c r="B210" s="449"/>
      <c r="C210" s="449"/>
      <c r="D210" s="449"/>
      <c r="E210" s="449"/>
      <c r="F210" s="450"/>
      <c r="G210" s="449"/>
      <c r="H210" s="449"/>
      <c r="I210" s="449"/>
      <c r="J210" s="449"/>
      <c r="K210" s="449"/>
      <c r="L210" s="492"/>
      <c r="M210" s="492"/>
      <c r="N210" s="492"/>
      <c r="O210" s="492"/>
      <c r="P210" s="492"/>
      <c r="Q210" s="492"/>
      <c r="R210" s="449"/>
      <c r="S210" s="449"/>
      <c r="T210" s="449"/>
      <c r="U210" s="449"/>
      <c r="V210" s="449"/>
      <c r="W210" s="449"/>
      <c r="X210" s="449"/>
      <c r="Y210" s="449"/>
      <c r="Z210" s="449"/>
      <c r="AA210" s="449"/>
      <c r="AB210" s="449"/>
      <c r="AC210" s="449"/>
      <c r="AD210" s="449"/>
      <c r="AE210" s="449"/>
      <c r="AF210" s="449"/>
      <c r="AG210" s="449"/>
      <c r="AH210" s="449"/>
      <c r="AI210" s="449"/>
      <c r="AJ210" s="449"/>
      <c r="AK210" s="449"/>
      <c r="AL210" s="449"/>
      <c r="AM210" s="449"/>
      <c r="AN210" s="449"/>
    </row>
    <row r="211" spans="2:40">
      <c r="B211" s="449"/>
      <c r="C211" s="449"/>
      <c r="D211" s="449"/>
      <c r="E211" s="449"/>
      <c r="F211" s="450"/>
      <c r="G211" s="449"/>
      <c r="H211" s="449"/>
      <c r="I211" s="449"/>
      <c r="J211" s="449"/>
      <c r="K211" s="449"/>
      <c r="L211" s="492"/>
      <c r="M211" s="492"/>
      <c r="N211" s="492"/>
      <c r="O211" s="492"/>
      <c r="P211" s="492"/>
      <c r="Q211" s="492"/>
      <c r="R211" s="449"/>
      <c r="S211" s="449"/>
      <c r="T211" s="449"/>
      <c r="U211" s="449"/>
      <c r="V211" s="449"/>
      <c r="W211" s="449"/>
      <c r="X211" s="449"/>
      <c r="Y211" s="449"/>
      <c r="Z211" s="449"/>
      <c r="AA211" s="449"/>
      <c r="AB211" s="449"/>
      <c r="AC211" s="449"/>
      <c r="AD211" s="449"/>
      <c r="AE211" s="449"/>
      <c r="AF211" s="449"/>
      <c r="AG211" s="449"/>
      <c r="AH211" s="449"/>
      <c r="AI211" s="449"/>
      <c r="AJ211" s="449"/>
      <c r="AK211" s="449"/>
      <c r="AL211" s="449"/>
      <c r="AM211" s="449"/>
      <c r="AN211" s="449"/>
    </row>
    <row r="212" spans="2:40">
      <c r="B212" s="449"/>
      <c r="C212" s="449"/>
      <c r="D212" s="449"/>
      <c r="E212" s="449"/>
      <c r="F212" s="450"/>
      <c r="G212" s="449"/>
      <c r="H212" s="449"/>
      <c r="I212" s="449"/>
      <c r="J212" s="449"/>
      <c r="K212" s="449"/>
      <c r="L212" s="492"/>
      <c r="M212" s="492"/>
      <c r="N212" s="492"/>
      <c r="O212" s="492"/>
      <c r="P212" s="492"/>
      <c r="Q212" s="492"/>
      <c r="R212" s="449"/>
      <c r="S212" s="449"/>
      <c r="T212" s="449"/>
      <c r="U212" s="449"/>
      <c r="V212" s="449"/>
      <c r="W212" s="449"/>
      <c r="X212" s="449"/>
      <c r="Y212" s="449"/>
      <c r="Z212" s="449"/>
      <c r="AA212" s="449"/>
      <c r="AB212" s="449"/>
      <c r="AC212" s="449"/>
      <c r="AD212" s="449"/>
      <c r="AE212" s="449"/>
      <c r="AF212" s="449"/>
      <c r="AG212" s="449"/>
      <c r="AH212" s="449"/>
      <c r="AI212" s="449"/>
      <c r="AJ212" s="449"/>
      <c r="AK212" s="449"/>
      <c r="AL212" s="449"/>
      <c r="AM212" s="449"/>
      <c r="AN212" s="449"/>
    </row>
    <row r="213" spans="2:40">
      <c r="B213" s="449"/>
      <c r="C213" s="449"/>
      <c r="D213" s="449"/>
      <c r="E213" s="449"/>
      <c r="F213" s="450"/>
      <c r="G213" s="449"/>
      <c r="H213" s="449"/>
      <c r="I213" s="449"/>
      <c r="J213" s="449"/>
      <c r="K213" s="449"/>
      <c r="L213" s="492"/>
      <c r="M213" s="492"/>
      <c r="N213" s="492"/>
      <c r="O213" s="492"/>
      <c r="P213" s="492"/>
      <c r="Q213" s="492"/>
      <c r="R213" s="449"/>
      <c r="S213" s="449"/>
      <c r="T213" s="449"/>
      <c r="U213" s="449"/>
      <c r="V213" s="449"/>
      <c r="W213" s="449"/>
      <c r="X213" s="449"/>
      <c r="Y213" s="449"/>
      <c r="Z213" s="449"/>
      <c r="AA213" s="449"/>
      <c r="AB213" s="449"/>
      <c r="AC213" s="449"/>
      <c r="AD213" s="449"/>
      <c r="AE213" s="449"/>
      <c r="AF213" s="449"/>
      <c r="AG213" s="449"/>
      <c r="AH213" s="449"/>
      <c r="AI213" s="449"/>
      <c r="AJ213" s="449"/>
      <c r="AK213" s="449"/>
      <c r="AL213" s="449"/>
      <c r="AM213" s="449"/>
      <c r="AN213" s="449"/>
    </row>
    <row r="214" spans="2:40">
      <c r="B214" s="449"/>
      <c r="C214" s="449"/>
      <c r="D214" s="449"/>
      <c r="E214" s="449"/>
      <c r="F214" s="450"/>
      <c r="G214" s="449"/>
      <c r="H214" s="449"/>
      <c r="I214" s="449"/>
      <c r="J214" s="449"/>
      <c r="K214" s="449"/>
      <c r="L214" s="492"/>
      <c r="M214" s="492"/>
      <c r="N214" s="492"/>
      <c r="O214" s="492"/>
      <c r="P214" s="492"/>
      <c r="Q214" s="492"/>
      <c r="R214" s="449"/>
      <c r="S214" s="449"/>
      <c r="T214" s="449"/>
      <c r="U214" s="449"/>
      <c r="V214" s="449"/>
      <c r="W214" s="449"/>
      <c r="X214" s="449"/>
      <c r="Y214" s="449"/>
      <c r="Z214" s="449"/>
      <c r="AA214" s="449"/>
      <c r="AB214" s="449"/>
      <c r="AC214" s="449"/>
      <c r="AD214" s="449"/>
      <c r="AE214" s="449"/>
      <c r="AF214" s="449"/>
      <c r="AG214" s="449"/>
      <c r="AH214" s="449"/>
      <c r="AI214" s="449"/>
      <c r="AJ214" s="449"/>
      <c r="AK214" s="449"/>
      <c r="AL214" s="449"/>
      <c r="AM214" s="449"/>
      <c r="AN214" s="449"/>
    </row>
    <row r="215" spans="2:40">
      <c r="B215" s="449"/>
      <c r="C215" s="449"/>
      <c r="D215" s="449"/>
      <c r="E215" s="449"/>
      <c r="F215" s="450"/>
      <c r="G215" s="449"/>
      <c r="H215" s="449"/>
      <c r="I215" s="449"/>
      <c r="J215" s="449"/>
      <c r="K215" s="449"/>
      <c r="L215" s="492"/>
      <c r="M215" s="492"/>
      <c r="N215" s="492"/>
      <c r="O215" s="492"/>
      <c r="P215" s="492"/>
      <c r="Q215" s="492"/>
      <c r="R215" s="449"/>
      <c r="S215" s="449"/>
      <c r="T215" s="449"/>
      <c r="U215" s="449"/>
      <c r="V215" s="449"/>
      <c r="W215" s="449"/>
      <c r="X215" s="449"/>
      <c r="Y215" s="449"/>
      <c r="Z215" s="449"/>
      <c r="AA215" s="449"/>
      <c r="AB215" s="449"/>
      <c r="AC215" s="449"/>
      <c r="AD215" s="449"/>
      <c r="AE215" s="449"/>
      <c r="AF215" s="449"/>
      <c r="AG215" s="449"/>
      <c r="AH215" s="449"/>
      <c r="AI215" s="449"/>
      <c r="AJ215" s="449"/>
      <c r="AK215" s="449"/>
      <c r="AL215" s="449"/>
      <c r="AM215" s="449"/>
      <c r="AN215" s="449"/>
    </row>
    <row r="216" spans="2:40">
      <c r="B216" s="449"/>
      <c r="C216" s="449"/>
      <c r="D216" s="449"/>
      <c r="E216" s="449"/>
      <c r="F216" s="450"/>
      <c r="G216" s="449"/>
      <c r="H216" s="449"/>
      <c r="I216" s="449"/>
      <c r="J216" s="449"/>
      <c r="K216" s="449"/>
      <c r="L216" s="492"/>
      <c r="M216" s="492"/>
      <c r="N216" s="492"/>
      <c r="O216" s="492"/>
      <c r="P216" s="492"/>
      <c r="Q216" s="492"/>
      <c r="R216" s="449"/>
      <c r="S216" s="449"/>
      <c r="T216" s="449"/>
      <c r="U216" s="449"/>
      <c r="V216" s="449"/>
      <c r="W216" s="449"/>
      <c r="X216" s="449"/>
      <c r="Y216" s="449"/>
      <c r="Z216" s="449"/>
      <c r="AA216" s="449"/>
      <c r="AB216" s="449"/>
      <c r="AC216" s="449"/>
      <c r="AD216" s="449"/>
      <c r="AE216" s="449"/>
      <c r="AF216" s="449"/>
      <c r="AG216" s="449"/>
      <c r="AH216" s="449"/>
      <c r="AI216" s="449"/>
      <c r="AJ216" s="449"/>
      <c r="AK216" s="449"/>
      <c r="AL216" s="449"/>
      <c r="AM216" s="449"/>
      <c r="AN216" s="449"/>
    </row>
    <row r="217" spans="2:40">
      <c r="B217" s="449"/>
      <c r="C217" s="449"/>
      <c r="D217" s="449"/>
      <c r="E217" s="449"/>
      <c r="F217" s="450"/>
      <c r="G217" s="449"/>
      <c r="H217" s="449"/>
      <c r="I217" s="449"/>
      <c r="J217" s="449"/>
      <c r="K217" s="449"/>
      <c r="L217" s="492"/>
      <c r="M217" s="492"/>
      <c r="N217" s="492"/>
      <c r="O217" s="492"/>
      <c r="P217" s="492"/>
      <c r="Q217" s="492"/>
      <c r="R217" s="449"/>
      <c r="S217" s="449"/>
      <c r="T217" s="449"/>
      <c r="U217" s="449"/>
      <c r="V217" s="449"/>
      <c r="W217" s="449"/>
      <c r="X217" s="449"/>
      <c r="Y217" s="449"/>
      <c r="Z217" s="449"/>
      <c r="AA217" s="449"/>
      <c r="AB217" s="449"/>
      <c r="AC217" s="449"/>
      <c r="AD217" s="449"/>
      <c r="AE217" s="449"/>
      <c r="AF217" s="449"/>
      <c r="AG217" s="449"/>
      <c r="AH217" s="449"/>
      <c r="AI217" s="449"/>
      <c r="AJ217" s="449"/>
      <c r="AK217" s="449"/>
      <c r="AL217" s="449"/>
      <c r="AM217" s="449"/>
      <c r="AN217" s="449"/>
    </row>
    <row r="218" spans="2:40">
      <c r="B218" s="449"/>
      <c r="C218" s="449"/>
      <c r="D218" s="449"/>
      <c r="E218" s="449"/>
      <c r="F218" s="450"/>
      <c r="G218" s="449"/>
      <c r="H218" s="449"/>
      <c r="I218" s="449"/>
      <c r="J218" s="449"/>
      <c r="K218" s="449"/>
      <c r="L218" s="492"/>
      <c r="M218" s="492"/>
      <c r="N218" s="492"/>
      <c r="O218" s="492"/>
      <c r="P218" s="492"/>
      <c r="Q218" s="492"/>
      <c r="R218" s="449"/>
      <c r="S218" s="449"/>
      <c r="T218" s="449"/>
      <c r="U218" s="449"/>
      <c r="V218" s="449"/>
      <c r="W218" s="449"/>
      <c r="X218" s="449"/>
      <c r="Y218" s="449"/>
      <c r="Z218" s="449"/>
      <c r="AA218" s="449"/>
      <c r="AB218" s="449"/>
      <c r="AC218" s="449"/>
      <c r="AD218" s="449"/>
      <c r="AE218" s="449"/>
      <c r="AF218" s="449"/>
      <c r="AG218" s="449"/>
      <c r="AH218" s="449"/>
      <c r="AI218" s="449"/>
      <c r="AJ218" s="449"/>
      <c r="AK218" s="449"/>
      <c r="AL218" s="449"/>
      <c r="AM218" s="449"/>
      <c r="AN218" s="449"/>
    </row>
    <row r="219" spans="2:40">
      <c r="B219" s="449"/>
      <c r="C219" s="449"/>
      <c r="D219" s="449"/>
      <c r="E219" s="449"/>
      <c r="F219" s="450"/>
      <c r="G219" s="449"/>
      <c r="H219" s="449"/>
      <c r="I219" s="449"/>
      <c r="J219" s="449"/>
      <c r="K219" s="449"/>
      <c r="L219" s="492"/>
      <c r="M219" s="492"/>
      <c r="N219" s="492"/>
      <c r="O219" s="492"/>
      <c r="P219" s="492"/>
      <c r="Q219" s="492"/>
      <c r="R219" s="449"/>
      <c r="S219" s="449"/>
      <c r="T219" s="449"/>
      <c r="U219" s="449"/>
      <c r="V219" s="449"/>
      <c r="W219" s="449"/>
      <c r="X219" s="449"/>
      <c r="Y219" s="449"/>
      <c r="Z219" s="449"/>
      <c r="AA219" s="449"/>
      <c r="AB219" s="449"/>
      <c r="AC219" s="449"/>
      <c r="AD219" s="449"/>
      <c r="AE219" s="449"/>
      <c r="AF219" s="449"/>
      <c r="AG219" s="449"/>
      <c r="AH219" s="449"/>
      <c r="AI219" s="449"/>
      <c r="AJ219" s="449"/>
      <c r="AK219" s="449"/>
      <c r="AL219" s="449"/>
      <c r="AM219" s="449"/>
      <c r="AN219" s="449"/>
    </row>
    <row r="220" spans="2:40">
      <c r="B220" s="449"/>
      <c r="C220" s="449"/>
      <c r="D220" s="449"/>
      <c r="E220" s="449"/>
      <c r="F220" s="450"/>
      <c r="G220" s="449"/>
      <c r="H220" s="449"/>
      <c r="I220" s="449"/>
      <c r="J220" s="449"/>
      <c r="K220" s="449"/>
      <c r="L220" s="492"/>
      <c r="M220" s="492"/>
      <c r="N220" s="492"/>
      <c r="O220" s="492"/>
      <c r="P220" s="492"/>
      <c r="Q220" s="492"/>
      <c r="R220" s="449"/>
      <c r="S220" s="449"/>
      <c r="T220" s="449"/>
      <c r="U220" s="449"/>
      <c r="V220" s="449"/>
      <c r="W220" s="449"/>
      <c r="X220" s="449"/>
      <c r="Y220" s="449"/>
      <c r="Z220" s="449"/>
      <c r="AA220" s="449"/>
      <c r="AB220" s="449"/>
      <c r="AC220" s="449"/>
      <c r="AD220" s="449"/>
      <c r="AE220" s="449"/>
      <c r="AF220" s="449"/>
      <c r="AG220" s="449"/>
      <c r="AH220" s="449"/>
      <c r="AI220" s="449"/>
      <c r="AJ220" s="449"/>
      <c r="AK220" s="449"/>
      <c r="AL220" s="449"/>
      <c r="AM220" s="449"/>
      <c r="AN220" s="449"/>
    </row>
    <row r="221" spans="2:40">
      <c r="B221" s="449"/>
      <c r="C221" s="449"/>
      <c r="D221" s="449"/>
      <c r="E221" s="449"/>
      <c r="F221" s="450"/>
      <c r="G221" s="449"/>
      <c r="H221" s="449"/>
      <c r="I221" s="449"/>
      <c r="J221" s="449"/>
      <c r="K221" s="449"/>
      <c r="L221" s="492"/>
      <c r="M221" s="492"/>
      <c r="N221" s="492"/>
      <c r="O221" s="492"/>
      <c r="P221" s="492"/>
      <c r="Q221" s="492"/>
      <c r="R221" s="449"/>
      <c r="S221" s="449"/>
      <c r="T221" s="449"/>
      <c r="U221" s="449"/>
      <c r="V221" s="449"/>
      <c r="W221" s="449"/>
      <c r="X221" s="449"/>
      <c r="Y221" s="449"/>
      <c r="Z221" s="449"/>
      <c r="AA221" s="449"/>
      <c r="AB221" s="449"/>
      <c r="AC221" s="449"/>
      <c r="AD221" s="449"/>
      <c r="AE221" s="449"/>
      <c r="AF221" s="449"/>
      <c r="AG221" s="449"/>
      <c r="AH221" s="449"/>
      <c r="AI221" s="449"/>
      <c r="AJ221" s="449"/>
      <c r="AK221" s="449"/>
      <c r="AL221" s="449"/>
      <c r="AM221" s="449"/>
      <c r="AN221" s="449"/>
    </row>
    <row r="222" spans="2:40">
      <c r="B222" s="449"/>
      <c r="C222" s="449"/>
      <c r="D222" s="449"/>
      <c r="E222" s="449"/>
      <c r="F222" s="450"/>
      <c r="G222" s="449"/>
      <c r="H222" s="449"/>
      <c r="I222" s="449"/>
      <c r="J222" s="449"/>
      <c r="K222" s="449"/>
      <c r="L222" s="492"/>
      <c r="M222" s="492"/>
      <c r="N222" s="492"/>
      <c r="O222" s="492"/>
      <c r="P222" s="492"/>
      <c r="Q222" s="492"/>
      <c r="R222" s="449"/>
      <c r="S222" s="449"/>
      <c r="T222" s="449"/>
      <c r="U222" s="449"/>
      <c r="V222" s="449"/>
      <c r="W222" s="449"/>
      <c r="X222" s="449"/>
      <c r="Y222" s="449"/>
      <c r="Z222" s="449"/>
      <c r="AA222" s="449"/>
      <c r="AB222" s="449"/>
      <c r="AC222" s="449"/>
      <c r="AD222" s="449"/>
      <c r="AE222" s="449"/>
      <c r="AF222" s="449"/>
      <c r="AG222" s="449"/>
      <c r="AH222" s="449"/>
      <c r="AI222" s="449"/>
      <c r="AJ222" s="449"/>
      <c r="AK222" s="449"/>
      <c r="AL222" s="449"/>
      <c r="AM222" s="449"/>
      <c r="AN222" s="449"/>
    </row>
    <row r="223" spans="2:40">
      <c r="B223" s="449"/>
      <c r="C223" s="449"/>
      <c r="D223" s="449"/>
      <c r="E223" s="449"/>
      <c r="F223" s="450"/>
      <c r="G223" s="449"/>
      <c r="H223" s="449"/>
      <c r="I223" s="449"/>
      <c r="J223" s="449"/>
      <c r="K223" s="449"/>
      <c r="L223" s="492"/>
      <c r="M223" s="492"/>
      <c r="N223" s="492"/>
      <c r="O223" s="492"/>
      <c r="P223" s="492"/>
      <c r="Q223" s="492"/>
      <c r="R223" s="449"/>
      <c r="S223" s="449"/>
      <c r="T223" s="449"/>
      <c r="U223" s="449"/>
      <c r="V223" s="449"/>
      <c r="W223" s="449"/>
      <c r="X223" s="449"/>
      <c r="Y223" s="449"/>
      <c r="Z223" s="449"/>
      <c r="AA223" s="449"/>
      <c r="AB223" s="449"/>
      <c r="AC223" s="449"/>
      <c r="AD223" s="449"/>
      <c r="AE223" s="449"/>
      <c r="AF223" s="449"/>
      <c r="AG223" s="449"/>
      <c r="AH223" s="449"/>
      <c r="AI223" s="449"/>
      <c r="AJ223" s="449"/>
      <c r="AK223" s="449"/>
      <c r="AL223" s="449"/>
      <c r="AM223" s="449"/>
      <c r="AN223" s="449"/>
    </row>
    <row r="224" spans="2:40">
      <c r="B224" s="449"/>
      <c r="C224" s="449"/>
      <c r="D224" s="449"/>
      <c r="E224" s="449"/>
      <c r="F224" s="450"/>
      <c r="G224" s="449"/>
      <c r="H224" s="449"/>
      <c r="I224" s="449"/>
      <c r="J224" s="449"/>
      <c r="K224" s="449"/>
      <c r="L224" s="492"/>
      <c r="M224" s="492"/>
      <c r="N224" s="492"/>
      <c r="O224" s="492"/>
      <c r="P224" s="492"/>
      <c r="Q224" s="492"/>
      <c r="R224" s="449"/>
      <c r="S224" s="449"/>
      <c r="T224" s="449"/>
      <c r="U224" s="449"/>
      <c r="V224" s="449"/>
      <c r="W224" s="449"/>
      <c r="X224" s="449"/>
      <c r="Y224" s="449"/>
      <c r="Z224" s="449"/>
      <c r="AA224" s="449"/>
      <c r="AB224" s="449"/>
      <c r="AC224" s="449"/>
      <c r="AD224" s="449"/>
      <c r="AE224" s="449"/>
      <c r="AF224" s="449"/>
      <c r="AG224" s="449"/>
      <c r="AH224" s="449"/>
      <c r="AI224" s="449"/>
      <c r="AJ224" s="449"/>
      <c r="AK224" s="449"/>
      <c r="AL224" s="449"/>
      <c r="AM224" s="449"/>
      <c r="AN224" s="449"/>
    </row>
    <row r="225" spans="2:40">
      <c r="B225" s="449"/>
      <c r="C225" s="449"/>
      <c r="D225" s="449"/>
      <c r="E225" s="449"/>
      <c r="F225" s="450"/>
      <c r="G225" s="449"/>
      <c r="H225" s="449"/>
      <c r="I225" s="449"/>
      <c r="J225" s="449"/>
      <c r="K225" s="449"/>
      <c r="L225" s="492"/>
      <c r="M225" s="492"/>
      <c r="N225" s="492"/>
      <c r="O225" s="492"/>
      <c r="P225" s="492"/>
      <c r="Q225" s="492"/>
      <c r="R225" s="449"/>
      <c r="S225" s="449"/>
      <c r="T225" s="449"/>
      <c r="U225" s="449"/>
      <c r="V225" s="449"/>
      <c r="W225" s="449"/>
      <c r="X225" s="449"/>
      <c r="Y225" s="449"/>
      <c r="Z225" s="449"/>
      <c r="AA225" s="449"/>
      <c r="AB225" s="449"/>
      <c r="AC225" s="449"/>
      <c r="AD225" s="449"/>
      <c r="AE225" s="449"/>
      <c r="AF225" s="449"/>
      <c r="AG225" s="449"/>
      <c r="AH225" s="449"/>
      <c r="AI225" s="449"/>
      <c r="AJ225" s="449"/>
      <c r="AK225" s="449"/>
      <c r="AL225" s="449"/>
      <c r="AM225" s="449"/>
      <c r="AN225" s="449"/>
    </row>
    <row r="226" spans="2:40">
      <c r="B226" s="449"/>
      <c r="C226" s="449"/>
      <c r="D226" s="449"/>
      <c r="E226" s="449"/>
      <c r="F226" s="450"/>
      <c r="G226" s="449"/>
      <c r="H226" s="449"/>
      <c r="I226" s="449"/>
      <c r="J226" s="449"/>
      <c r="K226" s="449"/>
      <c r="L226" s="492"/>
      <c r="M226" s="492"/>
      <c r="N226" s="492"/>
      <c r="O226" s="492"/>
      <c r="P226" s="492"/>
      <c r="Q226" s="492"/>
      <c r="R226" s="449"/>
      <c r="S226" s="449"/>
      <c r="T226" s="449"/>
      <c r="U226" s="449"/>
      <c r="V226" s="449"/>
      <c r="W226" s="449"/>
      <c r="X226" s="449"/>
      <c r="Y226" s="449"/>
      <c r="Z226" s="449"/>
      <c r="AA226" s="449"/>
      <c r="AB226" s="449"/>
      <c r="AC226" s="449"/>
      <c r="AD226" s="449"/>
      <c r="AE226" s="449"/>
      <c r="AF226" s="449"/>
      <c r="AG226" s="449"/>
      <c r="AH226" s="449"/>
      <c r="AI226" s="449"/>
      <c r="AJ226" s="449"/>
      <c r="AK226" s="449"/>
      <c r="AL226" s="449"/>
      <c r="AM226" s="449"/>
      <c r="AN226" s="449"/>
    </row>
    <row r="227" spans="2:40">
      <c r="B227" s="449"/>
      <c r="C227" s="449"/>
      <c r="D227" s="449"/>
      <c r="E227" s="449"/>
      <c r="F227" s="450"/>
      <c r="G227" s="449"/>
      <c r="H227" s="449"/>
      <c r="I227" s="449"/>
      <c r="J227" s="449"/>
      <c r="K227" s="449"/>
      <c r="L227" s="492"/>
      <c r="M227" s="492"/>
      <c r="N227" s="492"/>
      <c r="O227" s="492"/>
      <c r="P227" s="492"/>
      <c r="Q227" s="492"/>
      <c r="R227" s="449"/>
      <c r="S227" s="449"/>
      <c r="T227" s="449"/>
      <c r="U227" s="449"/>
      <c r="V227" s="449"/>
      <c r="W227" s="449"/>
      <c r="X227" s="449"/>
      <c r="Y227" s="449"/>
      <c r="Z227" s="449"/>
      <c r="AA227" s="449"/>
      <c r="AB227" s="449"/>
      <c r="AC227" s="449"/>
      <c r="AD227" s="449"/>
      <c r="AE227" s="449"/>
      <c r="AF227" s="449"/>
      <c r="AG227" s="449"/>
      <c r="AH227" s="449"/>
      <c r="AI227" s="449"/>
      <c r="AJ227" s="449"/>
      <c r="AK227" s="449"/>
      <c r="AL227" s="449"/>
      <c r="AM227" s="449"/>
      <c r="AN227" s="449"/>
    </row>
    <row r="228" spans="2:40">
      <c r="B228" s="449"/>
      <c r="C228" s="449"/>
      <c r="D228" s="449"/>
      <c r="E228" s="449"/>
      <c r="F228" s="450"/>
      <c r="G228" s="449"/>
      <c r="H228" s="449"/>
      <c r="I228" s="449"/>
      <c r="J228" s="449"/>
      <c r="K228" s="449"/>
      <c r="L228" s="492"/>
      <c r="M228" s="492"/>
      <c r="N228" s="492"/>
      <c r="O228" s="492"/>
      <c r="P228" s="492"/>
      <c r="Q228" s="492"/>
      <c r="R228" s="449"/>
      <c r="S228" s="449"/>
      <c r="T228" s="449"/>
      <c r="U228" s="449"/>
      <c r="V228" s="449"/>
      <c r="W228" s="449"/>
      <c r="X228" s="449"/>
      <c r="Y228" s="449"/>
      <c r="Z228" s="449"/>
      <c r="AA228" s="449"/>
      <c r="AB228" s="449"/>
      <c r="AC228" s="449"/>
      <c r="AD228" s="449"/>
      <c r="AE228" s="449"/>
      <c r="AF228" s="449"/>
      <c r="AG228" s="449"/>
      <c r="AH228" s="449"/>
      <c r="AI228" s="449"/>
      <c r="AJ228" s="449"/>
      <c r="AK228" s="449"/>
      <c r="AL228" s="449"/>
      <c r="AM228" s="449"/>
      <c r="AN228" s="449"/>
    </row>
    <row r="229" spans="2:40">
      <c r="B229" s="449"/>
      <c r="C229" s="449"/>
      <c r="D229" s="449"/>
      <c r="E229" s="449"/>
      <c r="F229" s="450"/>
      <c r="G229" s="449"/>
      <c r="H229" s="449"/>
      <c r="I229" s="449"/>
      <c r="J229" s="449"/>
      <c r="K229" s="449"/>
      <c r="L229" s="492"/>
      <c r="M229" s="492"/>
      <c r="N229" s="492"/>
      <c r="O229" s="492"/>
      <c r="P229" s="492"/>
      <c r="Q229" s="492"/>
      <c r="R229" s="449"/>
      <c r="S229" s="449"/>
      <c r="T229" s="449"/>
      <c r="U229" s="449"/>
      <c r="V229" s="449"/>
      <c r="W229" s="449"/>
      <c r="X229" s="449"/>
      <c r="Y229" s="449"/>
      <c r="Z229" s="449"/>
      <c r="AA229" s="449"/>
      <c r="AB229" s="449"/>
      <c r="AC229" s="449"/>
      <c r="AD229" s="449"/>
      <c r="AE229" s="449"/>
      <c r="AF229" s="449"/>
      <c r="AG229" s="449"/>
      <c r="AH229" s="449"/>
      <c r="AI229" s="449"/>
      <c r="AJ229" s="449"/>
      <c r="AK229" s="449"/>
      <c r="AL229" s="449"/>
      <c r="AM229" s="449"/>
      <c r="AN229" s="449"/>
    </row>
    <row r="230" spans="2:40">
      <c r="B230" s="449"/>
      <c r="C230" s="449"/>
      <c r="D230" s="449"/>
      <c r="E230" s="449"/>
      <c r="F230" s="450"/>
      <c r="G230" s="449"/>
      <c r="H230" s="449"/>
      <c r="I230" s="449"/>
      <c r="J230" s="449"/>
      <c r="K230" s="449"/>
      <c r="L230" s="492"/>
      <c r="M230" s="492"/>
      <c r="N230" s="492"/>
      <c r="O230" s="492"/>
      <c r="P230" s="492"/>
      <c r="Q230" s="492"/>
      <c r="R230" s="449"/>
      <c r="S230" s="449"/>
      <c r="T230" s="449"/>
      <c r="U230" s="449"/>
      <c r="V230" s="449"/>
      <c r="W230" s="449"/>
      <c r="X230" s="449"/>
      <c r="Y230" s="449"/>
      <c r="Z230" s="449"/>
      <c r="AA230" s="449"/>
      <c r="AB230" s="449"/>
      <c r="AC230" s="449"/>
      <c r="AD230" s="449"/>
      <c r="AE230" s="449"/>
      <c r="AF230" s="449"/>
      <c r="AG230" s="449"/>
      <c r="AH230" s="449"/>
      <c r="AI230" s="449"/>
      <c r="AJ230" s="449"/>
      <c r="AK230" s="449"/>
      <c r="AL230" s="449"/>
      <c r="AM230" s="449"/>
      <c r="AN230" s="449"/>
    </row>
    <row r="231" spans="2:40">
      <c r="B231" s="449"/>
      <c r="C231" s="449"/>
      <c r="D231" s="449"/>
      <c r="E231" s="449"/>
      <c r="F231" s="450"/>
      <c r="G231" s="449"/>
      <c r="H231" s="449"/>
      <c r="I231" s="449"/>
      <c r="J231" s="449"/>
      <c r="K231" s="449"/>
      <c r="L231" s="492"/>
      <c r="M231" s="492"/>
      <c r="N231" s="492"/>
      <c r="O231" s="492"/>
      <c r="P231" s="492"/>
      <c r="Q231" s="492"/>
      <c r="R231" s="449"/>
      <c r="S231" s="449"/>
      <c r="T231" s="449"/>
      <c r="U231" s="449"/>
      <c r="V231" s="449"/>
      <c r="W231" s="449"/>
      <c r="X231" s="449"/>
      <c r="Y231" s="449"/>
      <c r="Z231" s="449"/>
      <c r="AA231" s="449"/>
      <c r="AB231" s="449"/>
      <c r="AC231" s="449"/>
      <c r="AD231" s="449"/>
      <c r="AE231" s="449"/>
      <c r="AF231" s="449"/>
      <c r="AG231" s="449"/>
      <c r="AH231" s="449"/>
      <c r="AI231" s="449"/>
      <c r="AJ231" s="449"/>
      <c r="AK231" s="449"/>
      <c r="AL231" s="449"/>
      <c r="AM231" s="449"/>
      <c r="AN231" s="449"/>
    </row>
    <row r="232" spans="2:40">
      <c r="B232" s="449"/>
      <c r="C232" s="449"/>
      <c r="D232" s="449"/>
      <c r="E232" s="449"/>
      <c r="F232" s="450"/>
      <c r="G232" s="449"/>
      <c r="H232" s="449"/>
      <c r="I232" s="449"/>
      <c r="J232" s="449"/>
      <c r="K232" s="449"/>
      <c r="L232" s="492"/>
      <c r="M232" s="492"/>
      <c r="N232" s="492"/>
      <c r="O232" s="492"/>
      <c r="P232" s="492"/>
      <c r="Q232" s="492"/>
      <c r="R232" s="449"/>
      <c r="S232" s="449"/>
      <c r="T232" s="449"/>
      <c r="U232" s="449"/>
      <c r="V232" s="449"/>
      <c r="W232" s="449"/>
      <c r="X232" s="449"/>
      <c r="Y232" s="449"/>
      <c r="Z232" s="449"/>
      <c r="AA232" s="449"/>
      <c r="AB232" s="449"/>
      <c r="AC232" s="449"/>
      <c r="AD232" s="449"/>
      <c r="AE232" s="449"/>
      <c r="AF232" s="449"/>
      <c r="AG232" s="449"/>
      <c r="AH232" s="449"/>
      <c r="AI232" s="449"/>
      <c r="AJ232" s="449"/>
      <c r="AK232" s="449"/>
      <c r="AL232" s="449"/>
      <c r="AM232" s="449"/>
      <c r="AN232" s="449"/>
    </row>
    <row r="233" spans="2:40">
      <c r="B233" s="449"/>
      <c r="C233" s="449"/>
      <c r="D233" s="449"/>
      <c r="E233" s="449"/>
      <c r="F233" s="450"/>
      <c r="G233" s="449"/>
      <c r="H233" s="449"/>
      <c r="I233" s="449"/>
      <c r="J233" s="449"/>
      <c r="K233" s="449"/>
      <c r="L233" s="492"/>
      <c r="M233" s="492"/>
      <c r="N233" s="492"/>
      <c r="O233" s="492"/>
      <c r="P233" s="492"/>
      <c r="Q233" s="492"/>
      <c r="R233" s="449"/>
      <c r="S233" s="449"/>
      <c r="T233" s="449"/>
      <c r="U233" s="449"/>
      <c r="V233" s="449"/>
      <c r="W233" s="449"/>
      <c r="X233" s="449"/>
      <c r="Y233" s="449"/>
      <c r="Z233" s="449"/>
      <c r="AA233" s="449"/>
      <c r="AB233" s="449"/>
      <c r="AC233" s="449"/>
      <c r="AD233" s="449"/>
      <c r="AE233" s="449"/>
      <c r="AF233" s="449"/>
      <c r="AG233" s="449"/>
      <c r="AH233" s="449"/>
      <c r="AI233" s="449"/>
      <c r="AJ233" s="449"/>
      <c r="AK233" s="449"/>
      <c r="AL233" s="449"/>
      <c r="AM233" s="449"/>
      <c r="AN233" s="449"/>
    </row>
    <row r="234" spans="2:40">
      <c r="B234" s="449"/>
      <c r="C234" s="449"/>
      <c r="D234" s="449"/>
      <c r="E234" s="449"/>
      <c r="F234" s="450"/>
      <c r="G234" s="449"/>
      <c r="H234" s="449"/>
      <c r="I234" s="449"/>
      <c r="J234" s="449"/>
      <c r="K234" s="449"/>
      <c r="L234" s="492"/>
      <c r="M234" s="492"/>
      <c r="N234" s="492"/>
      <c r="O234" s="492"/>
      <c r="P234" s="492"/>
      <c r="Q234" s="492"/>
      <c r="R234" s="449"/>
      <c r="S234" s="449"/>
      <c r="T234" s="449"/>
      <c r="U234" s="449"/>
      <c r="V234" s="449"/>
      <c r="W234" s="449"/>
      <c r="X234" s="449"/>
      <c r="Y234" s="449"/>
      <c r="Z234" s="449"/>
      <c r="AA234" s="449"/>
      <c r="AB234" s="449"/>
      <c r="AC234" s="449"/>
      <c r="AD234" s="449"/>
      <c r="AE234" s="449"/>
      <c r="AF234" s="449"/>
      <c r="AG234" s="449"/>
      <c r="AH234" s="449"/>
      <c r="AI234" s="449"/>
      <c r="AJ234" s="449"/>
      <c r="AK234" s="449"/>
      <c r="AL234" s="449"/>
      <c r="AM234" s="449"/>
      <c r="AN234" s="449"/>
    </row>
    <row r="235" spans="2:40">
      <c r="B235" s="449"/>
      <c r="C235" s="449"/>
      <c r="D235" s="449"/>
      <c r="E235" s="449"/>
      <c r="F235" s="450"/>
      <c r="G235" s="449"/>
      <c r="H235" s="449"/>
      <c r="I235" s="449"/>
      <c r="J235" s="449"/>
      <c r="K235" s="449"/>
      <c r="L235" s="492"/>
      <c r="M235" s="492"/>
      <c r="N235" s="492"/>
      <c r="O235" s="492"/>
      <c r="P235" s="492"/>
      <c r="Q235" s="492"/>
      <c r="R235" s="449"/>
      <c r="S235" s="449"/>
      <c r="T235" s="449"/>
      <c r="U235" s="449"/>
      <c r="V235" s="449"/>
      <c r="W235" s="449"/>
      <c r="X235" s="449"/>
      <c r="Y235" s="449"/>
      <c r="Z235" s="449"/>
      <c r="AA235" s="449"/>
      <c r="AB235" s="449"/>
      <c r="AC235" s="449"/>
      <c r="AD235" s="449"/>
      <c r="AE235" s="449"/>
      <c r="AF235" s="449"/>
      <c r="AG235" s="449"/>
      <c r="AH235" s="449"/>
      <c r="AI235" s="449"/>
      <c r="AJ235" s="449"/>
      <c r="AK235" s="449"/>
      <c r="AL235" s="449"/>
      <c r="AM235" s="449"/>
      <c r="AN235" s="449"/>
    </row>
    <row r="236" spans="2:40">
      <c r="B236" s="449"/>
      <c r="C236" s="449"/>
      <c r="D236" s="449"/>
      <c r="E236" s="449"/>
      <c r="F236" s="450"/>
      <c r="G236" s="449"/>
      <c r="H236" s="449"/>
      <c r="I236" s="449"/>
      <c r="J236" s="449"/>
      <c r="K236" s="449"/>
      <c r="L236" s="492"/>
      <c r="M236" s="492"/>
      <c r="N236" s="492"/>
      <c r="O236" s="492"/>
      <c r="P236" s="492"/>
      <c r="Q236" s="492"/>
      <c r="R236" s="449"/>
      <c r="S236" s="449"/>
      <c r="T236" s="449"/>
      <c r="U236" s="449"/>
      <c r="V236" s="449"/>
      <c r="W236" s="449"/>
      <c r="X236" s="449"/>
      <c r="Y236" s="449"/>
      <c r="Z236" s="449"/>
      <c r="AA236" s="449"/>
      <c r="AB236" s="449"/>
      <c r="AC236" s="449"/>
      <c r="AD236" s="449"/>
      <c r="AE236" s="449"/>
      <c r="AF236" s="449"/>
      <c r="AG236" s="449"/>
      <c r="AH236" s="449"/>
      <c r="AI236" s="449"/>
      <c r="AJ236" s="449"/>
      <c r="AK236" s="449"/>
      <c r="AL236" s="449"/>
      <c r="AM236" s="449"/>
      <c r="AN236" s="449"/>
    </row>
    <row r="237" spans="2:40">
      <c r="B237" s="449"/>
      <c r="C237" s="449"/>
      <c r="D237" s="449"/>
      <c r="E237" s="449"/>
      <c r="F237" s="450"/>
      <c r="G237" s="449"/>
      <c r="H237" s="449"/>
      <c r="I237" s="449"/>
      <c r="J237" s="449"/>
      <c r="K237" s="449"/>
      <c r="L237" s="492"/>
      <c r="M237" s="492"/>
      <c r="N237" s="492"/>
      <c r="O237" s="492"/>
      <c r="P237" s="492"/>
      <c r="Q237" s="492"/>
      <c r="R237" s="449"/>
      <c r="S237" s="449"/>
      <c r="T237" s="449"/>
      <c r="U237" s="449"/>
      <c r="V237" s="449"/>
      <c r="W237" s="449"/>
      <c r="X237" s="449"/>
      <c r="Y237" s="449"/>
      <c r="Z237" s="449"/>
      <c r="AA237" s="449"/>
      <c r="AB237" s="449"/>
      <c r="AC237" s="449"/>
      <c r="AD237" s="449"/>
      <c r="AE237" s="449"/>
      <c r="AF237" s="449"/>
      <c r="AG237" s="449"/>
      <c r="AH237" s="449"/>
      <c r="AI237" s="449"/>
      <c r="AJ237" s="449"/>
      <c r="AK237" s="449"/>
      <c r="AL237" s="449"/>
      <c r="AM237" s="449"/>
      <c r="AN237" s="449"/>
    </row>
    <row r="238" spans="2:40">
      <c r="B238" s="449"/>
      <c r="C238" s="449"/>
      <c r="D238" s="449"/>
      <c r="E238" s="449"/>
      <c r="F238" s="450"/>
      <c r="G238" s="449"/>
      <c r="H238" s="449"/>
      <c r="I238" s="449"/>
      <c r="J238" s="449"/>
      <c r="K238" s="449"/>
      <c r="L238" s="492"/>
      <c r="M238" s="492"/>
      <c r="N238" s="492"/>
      <c r="O238" s="492"/>
      <c r="P238" s="492"/>
      <c r="Q238" s="492"/>
      <c r="R238" s="449"/>
      <c r="S238" s="449"/>
      <c r="T238" s="449"/>
      <c r="U238" s="449"/>
      <c r="V238" s="449"/>
      <c r="W238" s="449"/>
      <c r="X238" s="449"/>
      <c r="Y238" s="449"/>
      <c r="Z238" s="449"/>
      <c r="AA238" s="449"/>
      <c r="AB238" s="449"/>
      <c r="AC238" s="449"/>
      <c r="AD238" s="449"/>
      <c r="AE238" s="449"/>
      <c r="AF238" s="449"/>
      <c r="AG238" s="449"/>
      <c r="AH238" s="449"/>
      <c r="AI238" s="449"/>
      <c r="AJ238" s="449"/>
      <c r="AK238" s="449"/>
      <c r="AL238" s="449"/>
      <c r="AM238" s="449"/>
      <c r="AN238" s="449"/>
    </row>
    <row r="239" spans="2:40">
      <c r="B239" s="449"/>
      <c r="C239" s="449"/>
      <c r="D239" s="449"/>
      <c r="E239" s="449"/>
      <c r="F239" s="450"/>
      <c r="G239" s="449"/>
      <c r="H239" s="449"/>
      <c r="I239" s="449"/>
      <c r="J239" s="449"/>
      <c r="K239" s="449"/>
      <c r="L239" s="492"/>
      <c r="M239" s="492"/>
      <c r="N239" s="492"/>
      <c r="O239" s="492"/>
      <c r="P239" s="492"/>
      <c r="Q239" s="492"/>
      <c r="R239" s="449"/>
      <c r="S239" s="449"/>
      <c r="T239" s="449"/>
      <c r="U239" s="449"/>
      <c r="V239" s="449"/>
      <c r="W239" s="449"/>
      <c r="X239" s="449"/>
      <c r="Y239" s="449"/>
      <c r="Z239" s="449"/>
      <c r="AA239" s="449"/>
      <c r="AB239" s="449"/>
      <c r="AC239" s="449"/>
      <c r="AD239" s="449"/>
      <c r="AE239" s="449"/>
      <c r="AF239" s="449"/>
      <c r="AG239" s="449"/>
      <c r="AH239" s="449"/>
      <c r="AI239" s="449"/>
      <c r="AJ239" s="449"/>
      <c r="AK239" s="449"/>
      <c r="AL239" s="449"/>
      <c r="AM239" s="449"/>
      <c r="AN239" s="449"/>
    </row>
    <row r="240" spans="2:40">
      <c r="B240" s="449"/>
      <c r="C240" s="449"/>
      <c r="D240" s="449"/>
      <c r="E240" s="449"/>
      <c r="F240" s="450"/>
      <c r="G240" s="449"/>
      <c r="H240" s="449"/>
      <c r="I240" s="449"/>
      <c r="J240" s="449"/>
      <c r="K240" s="449"/>
      <c r="L240" s="492"/>
      <c r="M240" s="492"/>
      <c r="N240" s="492"/>
      <c r="O240" s="492"/>
      <c r="P240" s="492"/>
      <c r="Q240" s="492"/>
      <c r="R240" s="449"/>
      <c r="S240" s="449"/>
      <c r="T240" s="449"/>
      <c r="U240" s="449"/>
      <c r="V240" s="449"/>
      <c r="W240" s="449"/>
      <c r="X240" s="449"/>
      <c r="Y240" s="449"/>
      <c r="Z240" s="449"/>
      <c r="AA240" s="449"/>
      <c r="AB240" s="449"/>
      <c r="AC240" s="449"/>
      <c r="AD240" s="449"/>
      <c r="AE240" s="449"/>
      <c r="AF240" s="449"/>
      <c r="AG240" s="449"/>
      <c r="AH240" s="449"/>
      <c r="AI240" s="449"/>
      <c r="AJ240" s="449"/>
      <c r="AK240" s="449"/>
      <c r="AL240" s="449"/>
      <c r="AM240" s="449"/>
      <c r="AN240" s="449"/>
    </row>
    <row r="241" spans="2:40">
      <c r="B241" s="449"/>
      <c r="C241" s="449"/>
      <c r="D241" s="449"/>
      <c r="E241" s="449"/>
      <c r="F241" s="450"/>
      <c r="G241" s="449"/>
      <c r="H241" s="449"/>
      <c r="I241" s="449"/>
      <c r="J241" s="449"/>
      <c r="K241" s="449"/>
      <c r="L241" s="492"/>
      <c r="M241" s="492"/>
      <c r="N241" s="492"/>
      <c r="O241" s="492"/>
      <c r="P241" s="492"/>
      <c r="Q241" s="492"/>
      <c r="R241" s="449"/>
      <c r="S241" s="449"/>
      <c r="T241" s="449"/>
      <c r="U241" s="449"/>
      <c r="V241" s="449"/>
      <c r="W241" s="449"/>
      <c r="X241" s="449"/>
      <c r="Y241" s="449"/>
      <c r="Z241" s="449"/>
      <c r="AA241" s="449"/>
      <c r="AB241" s="449"/>
      <c r="AC241" s="449"/>
      <c r="AD241" s="449"/>
      <c r="AE241" s="449"/>
      <c r="AF241" s="449"/>
      <c r="AG241" s="449"/>
      <c r="AH241" s="449"/>
      <c r="AI241" s="449"/>
      <c r="AJ241" s="449"/>
      <c r="AK241" s="449"/>
      <c r="AL241" s="449"/>
      <c r="AM241" s="449"/>
      <c r="AN241" s="449"/>
    </row>
    <row r="242" spans="2:40">
      <c r="B242" s="449"/>
      <c r="C242" s="449"/>
      <c r="D242" s="449"/>
      <c r="E242" s="449"/>
      <c r="F242" s="450"/>
      <c r="G242" s="449"/>
      <c r="H242" s="449"/>
      <c r="I242" s="449"/>
      <c r="J242" s="449"/>
      <c r="K242" s="449"/>
      <c r="L242" s="492"/>
      <c r="M242" s="492"/>
      <c r="N242" s="492"/>
      <c r="O242" s="492"/>
      <c r="P242" s="492"/>
      <c r="Q242" s="492"/>
      <c r="R242" s="449"/>
      <c r="S242" s="449"/>
      <c r="T242" s="449"/>
      <c r="U242" s="449"/>
      <c r="V242" s="449"/>
      <c r="W242" s="449"/>
      <c r="X242" s="449"/>
      <c r="Y242" s="449"/>
      <c r="Z242" s="449"/>
      <c r="AA242" s="449"/>
      <c r="AB242" s="449"/>
      <c r="AC242" s="449"/>
      <c r="AD242" s="449"/>
      <c r="AE242" s="449"/>
      <c r="AF242" s="449"/>
      <c r="AG242" s="449"/>
      <c r="AH242" s="449"/>
      <c r="AI242" s="449"/>
      <c r="AJ242" s="449"/>
      <c r="AK242" s="449"/>
      <c r="AL242" s="449"/>
      <c r="AM242" s="449"/>
      <c r="AN242" s="449"/>
    </row>
    <row r="243" spans="2:40">
      <c r="B243" s="449"/>
      <c r="C243" s="449"/>
      <c r="D243" s="449"/>
      <c r="E243" s="449"/>
      <c r="F243" s="450"/>
      <c r="G243" s="449"/>
      <c r="H243" s="449"/>
      <c r="I243" s="449"/>
      <c r="J243" s="449"/>
      <c r="K243" s="449"/>
      <c r="L243" s="492"/>
      <c r="M243" s="492"/>
      <c r="N243" s="492"/>
      <c r="O243" s="492"/>
      <c r="P243" s="492"/>
      <c r="Q243" s="492"/>
      <c r="R243" s="449"/>
      <c r="S243" s="449"/>
      <c r="T243" s="449"/>
      <c r="U243" s="449"/>
      <c r="V243" s="449"/>
      <c r="W243" s="449"/>
      <c r="X243" s="449"/>
      <c r="Y243" s="449"/>
      <c r="Z243" s="449"/>
      <c r="AA243" s="449"/>
      <c r="AB243" s="449"/>
      <c r="AC243" s="449"/>
      <c r="AD243" s="449"/>
      <c r="AE243" s="449"/>
      <c r="AF243" s="449"/>
      <c r="AG243" s="449"/>
      <c r="AH243" s="449"/>
      <c r="AI243" s="449"/>
      <c r="AJ243" s="449"/>
      <c r="AK243" s="449"/>
      <c r="AL243" s="449"/>
      <c r="AM243" s="449"/>
      <c r="AN243" s="449"/>
    </row>
    <row r="244" spans="2:40">
      <c r="O244" s="492"/>
      <c r="P244" s="492"/>
      <c r="Q244" s="492"/>
      <c r="R244" s="449"/>
      <c r="S244" s="449"/>
      <c r="T244" s="449"/>
      <c r="U244" s="449"/>
      <c r="V244" s="449"/>
      <c r="W244" s="449"/>
      <c r="X244" s="449"/>
      <c r="Y244" s="449"/>
      <c r="Z244" s="449"/>
      <c r="AA244" s="449"/>
      <c r="AB244" s="449"/>
      <c r="AC244" s="449"/>
      <c r="AD244" s="449"/>
      <c r="AE244" s="449"/>
      <c r="AF244" s="449"/>
      <c r="AG244" s="449"/>
      <c r="AH244" s="449"/>
      <c r="AI244" s="449"/>
      <c r="AJ244" s="449"/>
      <c r="AK244" s="449"/>
      <c r="AL244" s="449"/>
      <c r="AM244" s="449"/>
      <c r="AN244" s="449"/>
    </row>
    <row r="245" spans="2:40">
      <c r="O245" s="492"/>
      <c r="P245" s="492"/>
      <c r="Q245" s="492"/>
      <c r="R245" s="449"/>
      <c r="S245" s="449"/>
      <c r="T245" s="449"/>
      <c r="U245" s="449"/>
      <c r="V245" s="449"/>
      <c r="W245" s="449"/>
      <c r="X245" s="449"/>
      <c r="Y245" s="449"/>
      <c r="Z245" s="449"/>
      <c r="AA245" s="449"/>
      <c r="AB245" s="449"/>
      <c r="AC245" s="449"/>
      <c r="AD245" s="449"/>
      <c r="AE245" s="449"/>
      <c r="AF245" s="449"/>
      <c r="AG245" s="449"/>
      <c r="AH245" s="449"/>
      <c r="AI245" s="449"/>
      <c r="AJ245" s="449"/>
      <c r="AK245" s="449"/>
      <c r="AL245" s="449"/>
      <c r="AM245" s="449"/>
      <c r="AN245" s="449"/>
    </row>
    <row r="246" spans="2:40">
      <c r="O246" s="492"/>
      <c r="P246" s="492"/>
      <c r="Q246" s="492"/>
      <c r="R246" s="449"/>
      <c r="S246" s="449"/>
      <c r="T246" s="449"/>
      <c r="U246" s="449"/>
      <c r="V246" s="449"/>
      <c r="W246" s="449"/>
      <c r="X246" s="449"/>
      <c r="Y246" s="449"/>
      <c r="Z246" s="449"/>
      <c r="AA246" s="449"/>
      <c r="AB246" s="449"/>
      <c r="AC246" s="449"/>
      <c r="AD246" s="449"/>
      <c r="AE246" s="449"/>
      <c r="AF246" s="449"/>
      <c r="AG246" s="449"/>
      <c r="AH246" s="449"/>
      <c r="AI246" s="449"/>
      <c r="AJ246" s="449"/>
      <c r="AK246" s="449"/>
      <c r="AL246" s="449"/>
      <c r="AM246" s="449"/>
      <c r="AN246" s="449"/>
    </row>
    <row r="247" spans="2:40">
      <c r="O247" s="492"/>
      <c r="P247" s="492"/>
      <c r="Q247" s="492"/>
      <c r="R247" s="449"/>
      <c r="S247" s="449"/>
      <c r="T247" s="449"/>
      <c r="U247" s="449"/>
      <c r="V247" s="449"/>
      <c r="W247" s="449"/>
      <c r="X247" s="449"/>
      <c r="Y247" s="449"/>
      <c r="Z247" s="449"/>
      <c r="AA247" s="449"/>
      <c r="AB247" s="449"/>
      <c r="AC247" s="449"/>
      <c r="AD247" s="449"/>
      <c r="AE247" s="449"/>
      <c r="AF247" s="449"/>
      <c r="AG247" s="449"/>
      <c r="AH247" s="449"/>
      <c r="AI247" s="449"/>
      <c r="AJ247" s="449"/>
      <c r="AK247" s="449"/>
      <c r="AL247" s="449"/>
      <c r="AM247" s="449"/>
      <c r="AN247" s="449"/>
    </row>
    <row r="248" spans="2:40">
      <c r="O248" s="492"/>
      <c r="P248" s="492"/>
      <c r="Q248" s="492"/>
      <c r="R248" s="449"/>
      <c r="S248" s="449"/>
      <c r="T248" s="449"/>
      <c r="U248" s="449"/>
      <c r="V248" s="449"/>
      <c r="W248" s="449"/>
      <c r="X248" s="449"/>
      <c r="Y248" s="449"/>
      <c r="Z248" s="449"/>
      <c r="AA248" s="449"/>
      <c r="AB248" s="449"/>
      <c r="AC248" s="449"/>
      <c r="AD248" s="449"/>
      <c r="AE248" s="449"/>
      <c r="AF248" s="449"/>
      <c r="AG248" s="449"/>
      <c r="AH248" s="449"/>
      <c r="AI248" s="449"/>
      <c r="AJ248" s="449"/>
      <c r="AK248" s="449"/>
      <c r="AL248" s="449"/>
      <c r="AM248" s="449"/>
      <c r="AN248" s="449"/>
    </row>
    <row r="249" spans="2:40">
      <c r="O249" s="492"/>
      <c r="P249" s="492"/>
      <c r="Q249" s="492"/>
      <c r="R249" s="449"/>
      <c r="S249" s="449"/>
      <c r="T249" s="449"/>
      <c r="U249" s="449"/>
      <c r="V249" s="449"/>
      <c r="W249" s="449"/>
      <c r="X249" s="449"/>
      <c r="Y249" s="449"/>
      <c r="Z249" s="449"/>
      <c r="AA249" s="449"/>
      <c r="AB249" s="449"/>
      <c r="AC249" s="449"/>
      <c r="AD249" s="449"/>
      <c r="AE249" s="449"/>
      <c r="AF249" s="449"/>
      <c r="AG249" s="449"/>
      <c r="AH249" s="449"/>
      <c r="AI249" s="449"/>
      <c r="AJ249" s="449"/>
      <c r="AK249" s="449"/>
      <c r="AL249" s="449"/>
      <c r="AM249" s="449"/>
      <c r="AN249" s="449"/>
    </row>
    <row r="250" spans="2:40">
      <c r="O250" s="492"/>
      <c r="P250" s="492"/>
      <c r="Q250" s="492"/>
      <c r="R250" s="449"/>
      <c r="S250" s="449"/>
      <c r="T250" s="449"/>
      <c r="U250" s="449"/>
      <c r="V250" s="449"/>
      <c r="W250" s="449"/>
      <c r="X250" s="449"/>
      <c r="Y250" s="449"/>
      <c r="Z250" s="449"/>
      <c r="AA250" s="449"/>
      <c r="AB250" s="449"/>
      <c r="AC250" s="449"/>
      <c r="AD250" s="449"/>
      <c r="AE250" s="449"/>
      <c r="AF250" s="449"/>
      <c r="AG250" s="449"/>
      <c r="AH250" s="449"/>
      <c r="AI250" s="449"/>
      <c r="AJ250" s="449"/>
      <c r="AK250" s="449"/>
      <c r="AL250" s="449"/>
      <c r="AM250" s="449"/>
      <c r="AN250" s="449"/>
    </row>
    <row r="251" spans="2:40">
      <c r="O251" s="492"/>
      <c r="P251" s="492"/>
      <c r="Q251" s="492"/>
      <c r="R251" s="449"/>
      <c r="S251" s="449"/>
      <c r="T251" s="449"/>
      <c r="U251" s="449"/>
      <c r="V251" s="449"/>
      <c r="W251" s="449"/>
      <c r="X251" s="449"/>
      <c r="Y251" s="449"/>
      <c r="Z251" s="449"/>
      <c r="AA251" s="449"/>
      <c r="AB251" s="449"/>
      <c r="AC251" s="449"/>
      <c r="AD251" s="449"/>
      <c r="AE251" s="449"/>
      <c r="AF251" s="449"/>
      <c r="AG251" s="449"/>
      <c r="AH251" s="449"/>
      <c r="AI251" s="449"/>
      <c r="AJ251" s="449"/>
      <c r="AK251" s="449"/>
      <c r="AL251" s="449"/>
      <c r="AM251" s="449"/>
      <c r="AN251" s="449"/>
    </row>
    <row r="252" spans="2:40">
      <c r="O252" s="492"/>
      <c r="P252" s="492"/>
      <c r="Q252" s="492"/>
      <c r="R252" s="449"/>
      <c r="S252" s="449"/>
      <c r="T252" s="449"/>
      <c r="U252" s="449"/>
      <c r="V252" s="449"/>
      <c r="W252" s="449"/>
      <c r="X252" s="449"/>
      <c r="Y252" s="449"/>
      <c r="Z252" s="449"/>
      <c r="AA252" s="449"/>
      <c r="AB252" s="449"/>
      <c r="AC252" s="449"/>
      <c r="AD252" s="449"/>
      <c r="AE252" s="449"/>
      <c r="AF252" s="449"/>
      <c r="AG252" s="449"/>
      <c r="AH252" s="449"/>
      <c r="AI252" s="449"/>
      <c r="AJ252" s="449"/>
      <c r="AK252" s="449"/>
      <c r="AL252" s="449"/>
      <c r="AM252" s="449"/>
      <c r="AN252" s="449"/>
    </row>
    <row r="253" spans="2:40">
      <c r="O253" s="492"/>
      <c r="P253" s="492"/>
      <c r="Q253" s="492"/>
      <c r="R253" s="449"/>
      <c r="S253" s="449"/>
      <c r="T253" s="449"/>
      <c r="U253" s="449"/>
      <c r="V253" s="449"/>
      <c r="W253" s="449"/>
      <c r="X253" s="449"/>
      <c r="Y253" s="449"/>
      <c r="Z253" s="449"/>
      <c r="AA253" s="449"/>
      <c r="AB253" s="449"/>
      <c r="AC253" s="449"/>
      <c r="AD253" s="449"/>
      <c r="AE253" s="449"/>
      <c r="AF253" s="449"/>
      <c r="AG253" s="449"/>
      <c r="AH253" s="449"/>
      <c r="AI253" s="449"/>
      <c r="AJ253" s="449"/>
      <c r="AK253" s="449"/>
      <c r="AL253" s="449"/>
      <c r="AM253" s="449"/>
      <c r="AN253" s="449"/>
    </row>
    <row r="254" spans="2:40">
      <c r="O254" s="492"/>
      <c r="P254" s="492"/>
      <c r="Q254" s="492"/>
      <c r="R254" s="449"/>
      <c r="S254" s="449"/>
      <c r="T254" s="449"/>
      <c r="U254" s="449"/>
      <c r="V254" s="449"/>
      <c r="W254" s="449"/>
      <c r="X254" s="449"/>
      <c r="Y254" s="449"/>
      <c r="Z254" s="449"/>
      <c r="AA254" s="449"/>
      <c r="AB254" s="449"/>
      <c r="AC254" s="449"/>
      <c r="AD254" s="449"/>
      <c r="AE254" s="449"/>
      <c r="AF254" s="449"/>
      <c r="AG254" s="449"/>
      <c r="AH254" s="449"/>
      <c r="AI254" s="449"/>
      <c r="AJ254" s="449"/>
      <c r="AK254" s="449"/>
      <c r="AL254" s="449"/>
      <c r="AM254" s="449"/>
      <c r="AN254" s="449"/>
    </row>
    <row r="255" spans="2:40">
      <c r="O255" s="492"/>
      <c r="P255" s="492"/>
      <c r="Q255" s="492"/>
      <c r="R255" s="449"/>
      <c r="S255" s="449"/>
      <c r="T255" s="449"/>
      <c r="U255" s="449"/>
      <c r="V255" s="449"/>
      <c r="W255" s="449"/>
      <c r="X255" s="449"/>
      <c r="Y255" s="449"/>
      <c r="Z255" s="449"/>
      <c r="AA255" s="449"/>
      <c r="AB255" s="449"/>
      <c r="AC255" s="449"/>
      <c r="AD255" s="449"/>
      <c r="AE255" s="449"/>
      <c r="AF255" s="449"/>
      <c r="AG255" s="449"/>
      <c r="AH255" s="449"/>
      <c r="AI255" s="449"/>
      <c r="AJ255" s="449"/>
      <c r="AK255" s="449"/>
      <c r="AL255" s="449"/>
      <c r="AM255" s="449"/>
      <c r="AN255" s="449"/>
    </row>
    <row r="256" spans="2:40">
      <c r="O256" s="492"/>
      <c r="P256" s="492"/>
      <c r="Q256" s="492"/>
      <c r="R256" s="449"/>
      <c r="S256" s="449"/>
      <c r="T256" s="449"/>
      <c r="U256" s="449"/>
      <c r="V256" s="449"/>
      <c r="W256" s="449"/>
      <c r="X256" s="449"/>
      <c r="Y256" s="449"/>
      <c r="Z256" s="449"/>
      <c r="AA256" s="449"/>
      <c r="AB256" s="449"/>
      <c r="AC256" s="449"/>
      <c r="AD256" s="449"/>
      <c r="AE256" s="449"/>
      <c r="AF256" s="449"/>
      <c r="AG256" s="449"/>
      <c r="AH256" s="449"/>
      <c r="AI256" s="449"/>
      <c r="AJ256" s="449"/>
      <c r="AK256" s="449"/>
      <c r="AL256" s="449"/>
      <c r="AM256" s="449"/>
      <c r="AN256" s="449"/>
    </row>
    <row r="257" spans="15:40">
      <c r="O257" s="492"/>
      <c r="P257" s="492"/>
      <c r="Q257" s="492"/>
      <c r="R257" s="449"/>
      <c r="S257" s="449"/>
      <c r="T257" s="449"/>
      <c r="U257" s="449"/>
      <c r="V257" s="449"/>
      <c r="W257" s="449"/>
      <c r="X257" s="449"/>
      <c r="Y257" s="449"/>
      <c r="Z257" s="449"/>
      <c r="AA257" s="449"/>
      <c r="AB257" s="449"/>
      <c r="AC257" s="449"/>
      <c r="AD257" s="449"/>
      <c r="AE257" s="449"/>
      <c r="AF257" s="449"/>
      <c r="AG257" s="449"/>
      <c r="AH257" s="449"/>
      <c r="AI257" s="449"/>
      <c r="AJ257" s="449"/>
      <c r="AK257" s="449"/>
      <c r="AL257" s="449"/>
      <c r="AM257" s="449"/>
      <c r="AN257" s="449"/>
    </row>
    <row r="258" spans="15:40">
      <c r="O258" s="492"/>
      <c r="P258" s="492"/>
      <c r="Q258" s="492"/>
      <c r="R258" s="449"/>
      <c r="S258" s="449"/>
      <c r="T258" s="449"/>
      <c r="U258" s="449"/>
      <c r="V258" s="449"/>
      <c r="W258" s="449"/>
      <c r="X258" s="449"/>
      <c r="Y258" s="449"/>
      <c r="Z258" s="449"/>
      <c r="AA258" s="449"/>
      <c r="AB258" s="449"/>
      <c r="AC258" s="449"/>
      <c r="AD258" s="449"/>
      <c r="AE258" s="449"/>
      <c r="AF258" s="449"/>
      <c r="AG258" s="449"/>
      <c r="AH258" s="449"/>
      <c r="AI258" s="449"/>
      <c r="AJ258" s="449"/>
      <c r="AK258" s="449"/>
      <c r="AL258" s="449"/>
      <c r="AM258" s="449"/>
      <c r="AN258" s="449"/>
    </row>
    <row r="259" spans="15:40">
      <c r="O259" s="492"/>
      <c r="P259" s="492"/>
      <c r="Q259" s="492"/>
      <c r="R259" s="449"/>
      <c r="S259" s="449"/>
      <c r="T259" s="449"/>
      <c r="U259" s="449"/>
      <c r="V259" s="449"/>
      <c r="W259" s="449"/>
      <c r="X259" s="449"/>
      <c r="Y259" s="449"/>
      <c r="Z259" s="449"/>
      <c r="AA259" s="449"/>
      <c r="AB259" s="449"/>
      <c r="AC259" s="449"/>
      <c r="AD259" s="449"/>
      <c r="AE259" s="449"/>
      <c r="AF259" s="449"/>
      <c r="AG259" s="449"/>
      <c r="AH259" s="449"/>
      <c r="AI259" s="449"/>
      <c r="AJ259" s="449"/>
      <c r="AK259" s="449"/>
      <c r="AL259" s="449"/>
      <c r="AM259" s="449"/>
      <c r="AN259" s="449"/>
    </row>
    <row r="260" spans="15:40">
      <c r="O260" s="492"/>
      <c r="P260" s="492"/>
      <c r="Q260" s="492"/>
      <c r="R260" s="449"/>
      <c r="S260" s="449"/>
      <c r="T260" s="449"/>
      <c r="U260" s="449"/>
      <c r="V260" s="449"/>
      <c r="W260" s="449"/>
      <c r="X260" s="449"/>
      <c r="Y260" s="449"/>
      <c r="Z260" s="449"/>
      <c r="AA260" s="449"/>
      <c r="AB260" s="449"/>
      <c r="AC260" s="449"/>
      <c r="AD260" s="449"/>
      <c r="AE260" s="449"/>
      <c r="AF260" s="449"/>
      <c r="AG260" s="449"/>
      <c r="AH260" s="449"/>
      <c r="AI260" s="449"/>
      <c r="AJ260" s="449"/>
      <c r="AK260" s="449"/>
      <c r="AL260" s="449"/>
      <c r="AM260" s="449"/>
      <c r="AN260" s="449"/>
    </row>
    <row r="261" spans="15:40">
      <c r="O261" s="492"/>
      <c r="P261" s="492"/>
      <c r="Q261" s="492"/>
      <c r="R261" s="449"/>
      <c r="S261" s="449"/>
      <c r="T261" s="449"/>
      <c r="U261" s="449"/>
      <c r="V261" s="449"/>
      <c r="W261" s="449"/>
      <c r="X261" s="449"/>
      <c r="Y261" s="449"/>
      <c r="Z261" s="449"/>
      <c r="AA261" s="449"/>
      <c r="AB261" s="449"/>
      <c r="AC261" s="449"/>
      <c r="AD261" s="449"/>
      <c r="AE261" s="449"/>
      <c r="AF261" s="449"/>
      <c r="AG261" s="449"/>
      <c r="AH261" s="449"/>
      <c r="AI261" s="449"/>
      <c r="AJ261" s="449"/>
      <c r="AK261" s="449"/>
      <c r="AL261" s="449"/>
      <c r="AM261" s="449"/>
      <c r="AN261" s="449"/>
    </row>
    <row r="262" spans="15:40">
      <c r="O262" s="492"/>
      <c r="P262" s="492"/>
      <c r="Q262" s="492"/>
      <c r="R262" s="449"/>
      <c r="S262" s="449"/>
      <c r="T262" s="449"/>
      <c r="U262" s="449"/>
      <c r="V262" s="449"/>
      <c r="W262" s="449"/>
      <c r="X262" s="449"/>
      <c r="Y262" s="449"/>
      <c r="Z262" s="449"/>
      <c r="AA262" s="449"/>
      <c r="AB262" s="449"/>
      <c r="AC262" s="449"/>
      <c r="AD262" s="449"/>
      <c r="AE262" s="449"/>
      <c r="AF262" s="449"/>
      <c r="AG262" s="449"/>
      <c r="AH262" s="449"/>
      <c r="AI262" s="449"/>
      <c r="AJ262" s="449"/>
      <c r="AK262" s="449"/>
      <c r="AL262" s="449"/>
      <c r="AM262" s="449"/>
      <c r="AN262" s="449"/>
    </row>
    <row r="263" spans="15:40">
      <c r="O263" s="492"/>
      <c r="P263" s="492"/>
      <c r="Q263" s="492"/>
      <c r="R263" s="449"/>
      <c r="S263" s="449"/>
      <c r="T263" s="449"/>
      <c r="U263" s="449"/>
      <c r="V263" s="449"/>
      <c r="W263" s="449"/>
      <c r="X263" s="449"/>
      <c r="Y263" s="449"/>
      <c r="Z263" s="449"/>
      <c r="AA263" s="449"/>
      <c r="AB263" s="449"/>
      <c r="AC263" s="449"/>
      <c r="AD263" s="449"/>
      <c r="AE263" s="449"/>
      <c r="AF263" s="449"/>
      <c r="AG263" s="449"/>
      <c r="AH263" s="449"/>
      <c r="AI263" s="449"/>
      <c r="AJ263" s="449"/>
      <c r="AK263" s="449"/>
      <c r="AL263" s="449"/>
      <c r="AM263" s="449"/>
      <c r="AN263" s="449"/>
    </row>
    <row r="264" spans="15:40">
      <c r="O264" s="492"/>
      <c r="P264" s="492"/>
      <c r="Q264" s="492"/>
      <c r="R264" s="449"/>
      <c r="S264" s="449"/>
      <c r="T264" s="449"/>
      <c r="U264" s="449"/>
      <c r="V264" s="449"/>
      <c r="W264" s="449"/>
      <c r="X264" s="449"/>
      <c r="Y264" s="449"/>
      <c r="Z264" s="449"/>
      <c r="AA264" s="449"/>
      <c r="AB264" s="449"/>
      <c r="AC264" s="449"/>
      <c r="AD264" s="449"/>
      <c r="AE264" s="449"/>
      <c r="AF264" s="449"/>
      <c r="AG264" s="449"/>
      <c r="AH264" s="449"/>
      <c r="AI264" s="449"/>
      <c r="AJ264" s="449"/>
      <c r="AK264" s="449"/>
      <c r="AL264" s="449"/>
      <c r="AM264" s="449"/>
      <c r="AN264" s="449"/>
    </row>
    <row r="265" spans="15:40">
      <c r="O265" s="492"/>
      <c r="P265" s="492"/>
      <c r="Q265" s="492"/>
      <c r="R265" s="449"/>
      <c r="S265" s="449"/>
      <c r="T265" s="449"/>
      <c r="U265" s="449"/>
      <c r="V265" s="449"/>
      <c r="W265" s="449"/>
      <c r="X265" s="449"/>
      <c r="Y265" s="449"/>
      <c r="Z265" s="449"/>
      <c r="AA265" s="449"/>
      <c r="AB265" s="449"/>
      <c r="AC265" s="449"/>
      <c r="AD265" s="449"/>
      <c r="AE265" s="449"/>
      <c r="AF265" s="449"/>
      <c r="AG265" s="449"/>
      <c r="AH265" s="449"/>
      <c r="AI265" s="449"/>
      <c r="AJ265" s="449"/>
      <c r="AK265" s="449"/>
      <c r="AL265" s="449"/>
      <c r="AM265" s="449"/>
      <c r="AN265" s="449"/>
    </row>
    <row r="266" spans="15:40">
      <c r="O266" s="492"/>
      <c r="P266" s="492"/>
      <c r="Q266" s="492"/>
      <c r="R266" s="449"/>
      <c r="S266" s="449"/>
      <c r="T266" s="449"/>
      <c r="U266" s="449"/>
      <c r="V266" s="449"/>
      <c r="W266" s="449"/>
      <c r="X266" s="449"/>
      <c r="Y266" s="449"/>
      <c r="Z266" s="449"/>
      <c r="AA266" s="449"/>
      <c r="AB266" s="449"/>
      <c r="AC266" s="449"/>
      <c r="AD266" s="449"/>
      <c r="AE266" s="449"/>
      <c r="AF266" s="449"/>
      <c r="AG266" s="449"/>
      <c r="AH266" s="449"/>
      <c r="AI266" s="449"/>
      <c r="AJ266" s="449"/>
      <c r="AK266" s="449"/>
      <c r="AL266" s="449"/>
      <c r="AM266" s="449"/>
      <c r="AN266" s="449"/>
    </row>
    <row r="267" spans="15:40">
      <c r="O267" s="492"/>
      <c r="P267" s="492"/>
      <c r="Q267" s="492"/>
      <c r="R267" s="449"/>
      <c r="S267" s="449"/>
      <c r="T267" s="449"/>
      <c r="U267" s="449"/>
      <c r="V267" s="449"/>
      <c r="W267" s="449"/>
      <c r="X267" s="449"/>
      <c r="Y267" s="449"/>
      <c r="Z267" s="449"/>
      <c r="AA267" s="449"/>
      <c r="AB267" s="449"/>
      <c r="AC267" s="449"/>
      <c r="AD267" s="449"/>
      <c r="AE267" s="449"/>
      <c r="AF267" s="449"/>
      <c r="AG267" s="449"/>
      <c r="AH267" s="449"/>
      <c r="AI267" s="449"/>
      <c r="AJ267" s="449"/>
      <c r="AK267" s="449"/>
      <c r="AL267" s="449"/>
      <c r="AM267" s="449"/>
      <c r="AN267" s="449"/>
    </row>
    <row r="268" spans="15:40">
      <c r="O268" s="492"/>
      <c r="P268" s="492"/>
      <c r="Q268" s="492"/>
      <c r="R268" s="449"/>
      <c r="S268" s="449"/>
      <c r="T268" s="449"/>
      <c r="U268" s="449"/>
      <c r="V268" s="449"/>
      <c r="W268" s="449"/>
      <c r="X268" s="449"/>
      <c r="Y268" s="449"/>
      <c r="Z268" s="449"/>
      <c r="AA268" s="449"/>
      <c r="AB268" s="449"/>
      <c r="AC268" s="449"/>
      <c r="AD268" s="449"/>
      <c r="AE268" s="449"/>
      <c r="AF268" s="449"/>
      <c r="AG268" s="449"/>
      <c r="AH268" s="449"/>
      <c r="AI268" s="449"/>
      <c r="AJ268" s="449"/>
      <c r="AK268" s="449"/>
      <c r="AL268" s="449"/>
      <c r="AM268" s="449"/>
      <c r="AN268" s="449"/>
    </row>
    <row r="269" spans="15:40">
      <c r="O269" s="492"/>
      <c r="P269" s="492"/>
      <c r="Q269" s="492"/>
      <c r="R269" s="449"/>
      <c r="S269" s="449"/>
      <c r="T269" s="449"/>
      <c r="U269" s="449"/>
      <c r="V269" s="449"/>
      <c r="W269" s="449"/>
      <c r="X269" s="449"/>
      <c r="Y269" s="449"/>
      <c r="Z269" s="449"/>
      <c r="AA269" s="449"/>
      <c r="AB269" s="449"/>
      <c r="AC269" s="449"/>
      <c r="AD269" s="449"/>
      <c r="AE269" s="449"/>
      <c r="AF269" s="449"/>
      <c r="AG269" s="449"/>
      <c r="AH269" s="449"/>
      <c r="AI269" s="449"/>
      <c r="AJ269" s="449"/>
      <c r="AK269" s="449"/>
      <c r="AL269" s="449"/>
      <c r="AM269" s="449"/>
      <c r="AN269" s="449"/>
    </row>
    <row r="270" spans="15:40">
      <c r="O270" s="492"/>
      <c r="P270" s="492"/>
      <c r="Q270" s="492"/>
      <c r="R270" s="449"/>
      <c r="S270" s="449"/>
      <c r="T270" s="449"/>
      <c r="U270" s="449"/>
      <c r="V270" s="449"/>
      <c r="W270" s="449"/>
      <c r="X270" s="449"/>
      <c r="Y270" s="449"/>
      <c r="Z270" s="449"/>
      <c r="AA270" s="449"/>
      <c r="AB270" s="449"/>
      <c r="AC270" s="449"/>
      <c r="AD270" s="449"/>
      <c r="AE270" s="449"/>
      <c r="AF270" s="449"/>
      <c r="AG270" s="449"/>
      <c r="AH270" s="449"/>
      <c r="AI270" s="449"/>
      <c r="AJ270" s="449"/>
      <c r="AK270" s="449"/>
      <c r="AL270" s="449"/>
      <c r="AM270" s="449"/>
      <c r="AN270" s="449"/>
    </row>
    <row r="271" spans="15:40">
      <c r="O271" s="492"/>
      <c r="P271" s="492"/>
      <c r="Q271" s="492"/>
      <c r="R271" s="449"/>
      <c r="S271" s="449"/>
      <c r="T271" s="449"/>
      <c r="U271" s="449"/>
      <c r="V271" s="449"/>
      <c r="W271" s="449"/>
      <c r="X271" s="449"/>
      <c r="Y271" s="449"/>
      <c r="Z271" s="449"/>
      <c r="AA271" s="449"/>
      <c r="AB271" s="449"/>
      <c r="AC271" s="449"/>
      <c r="AD271" s="449"/>
      <c r="AE271" s="449"/>
      <c r="AF271" s="449"/>
      <c r="AG271" s="449"/>
      <c r="AH271" s="449"/>
      <c r="AI271" s="449"/>
      <c r="AJ271" s="449"/>
      <c r="AK271" s="449"/>
      <c r="AL271" s="449"/>
      <c r="AM271" s="449"/>
      <c r="AN271" s="449"/>
    </row>
    <row r="272" spans="15:40">
      <c r="O272" s="492"/>
      <c r="P272" s="492"/>
      <c r="Q272" s="492"/>
      <c r="R272" s="449"/>
      <c r="S272" s="449"/>
      <c r="T272" s="449"/>
      <c r="U272" s="449"/>
      <c r="V272" s="449"/>
      <c r="W272" s="449"/>
      <c r="X272" s="449"/>
      <c r="Y272" s="449"/>
      <c r="Z272" s="449"/>
      <c r="AA272" s="449"/>
      <c r="AB272" s="449"/>
      <c r="AC272" s="449"/>
      <c r="AD272" s="449"/>
      <c r="AE272" s="449"/>
      <c r="AF272" s="449"/>
      <c r="AG272" s="449"/>
      <c r="AH272" s="449"/>
      <c r="AI272" s="449"/>
      <c r="AJ272" s="449"/>
      <c r="AK272" s="449"/>
      <c r="AL272" s="449"/>
      <c r="AM272" s="449"/>
      <c r="AN272" s="449"/>
    </row>
    <row r="273" spans="15:40">
      <c r="O273" s="492"/>
      <c r="P273" s="492"/>
      <c r="Q273" s="492"/>
      <c r="R273" s="449"/>
      <c r="S273" s="449"/>
      <c r="T273" s="449"/>
      <c r="U273" s="449"/>
      <c r="V273" s="449"/>
      <c r="W273" s="449"/>
      <c r="X273" s="449"/>
      <c r="Y273" s="449"/>
      <c r="Z273" s="449"/>
      <c r="AA273" s="449"/>
      <c r="AB273" s="449"/>
      <c r="AC273" s="449"/>
      <c r="AD273" s="449"/>
      <c r="AE273" s="449"/>
      <c r="AF273" s="449"/>
      <c r="AG273" s="449"/>
      <c r="AH273" s="449"/>
      <c r="AI273" s="449"/>
      <c r="AJ273" s="449"/>
      <c r="AK273" s="449"/>
      <c r="AL273" s="449"/>
      <c r="AM273" s="449"/>
      <c r="AN273" s="449"/>
    </row>
    <row r="274" spans="15:40">
      <c r="O274" s="492"/>
      <c r="P274" s="492"/>
      <c r="Q274" s="492"/>
      <c r="R274" s="449"/>
      <c r="S274" s="449"/>
      <c r="T274" s="449"/>
      <c r="U274" s="449"/>
      <c r="V274" s="449"/>
      <c r="W274" s="449"/>
      <c r="X274" s="449"/>
      <c r="Y274" s="449"/>
      <c r="Z274" s="449"/>
      <c r="AA274" s="449"/>
      <c r="AB274" s="449"/>
      <c r="AC274" s="449"/>
      <c r="AD274" s="449"/>
      <c r="AE274" s="449"/>
      <c r="AF274" s="449"/>
      <c r="AG274" s="449"/>
      <c r="AH274" s="449"/>
      <c r="AI274" s="449"/>
      <c r="AJ274" s="449"/>
      <c r="AK274" s="449"/>
      <c r="AL274" s="449"/>
      <c r="AM274" s="449"/>
      <c r="AN274" s="449"/>
    </row>
    <row r="275" spans="15:40">
      <c r="O275" s="492"/>
      <c r="P275" s="492"/>
      <c r="Q275" s="492"/>
      <c r="R275" s="449"/>
      <c r="S275" s="449"/>
      <c r="T275" s="449"/>
      <c r="U275" s="449"/>
      <c r="V275" s="449"/>
      <c r="W275" s="449"/>
      <c r="X275" s="449"/>
      <c r="Y275" s="449"/>
      <c r="Z275" s="449"/>
      <c r="AA275" s="449"/>
      <c r="AB275" s="449"/>
      <c r="AC275" s="449"/>
      <c r="AD275" s="449"/>
      <c r="AE275" s="449"/>
      <c r="AF275" s="449"/>
      <c r="AG275" s="449"/>
      <c r="AH275" s="449"/>
      <c r="AI275" s="449"/>
      <c r="AJ275" s="449"/>
      <c r="AK275" s="449"/>
      <c r="AL275" s="449"/>
      <c r="AM275" s="449"/>
      <c r="AN275" s="449"/>
    </row>
    <row r="276" spans="15:40">
      <c r="O276" s="492"/>
      <c r="P276" s="492"/>
      <c r="Q276" s="492"/>
      <c r="R276" s="449"/>
      <c r="S276" s="449"/>
      <c r="T276" s="449"/>
      <c r="U276" s="449"/>
      <c r="V276" s="449"/>
      <c r="W276" s="449"/>
      <c r="X276" s="449"/>
      <c r="Y276" s="449"/>
      <c r="Z276" s="449"/>
      <c r="AA276" s="449"/>
      <c r="AB276" s="449"/>
      <c r="AC276" s="449"/>
      <c r="AD276" s="449"/>
      <c r="AE276" s="449"/>
      <c r="AF276" s="449"/>
      <c r="AG276" s="449"/>
      <c r="AH276" s="449"/>
      <c r="AI276" s="449"/>
      <c r="AJ276" s="449"/>
      <c r="AK276" s="449"/>
      <c r="AL276" s="449"/>
      <c r="AM276" s="449"/>
      <c r="AN276" s="449"/>
    </row>
    <row r="277" spans="15:40">
      <c r="O277" s="492"/>
      <c r="P277" s="492"/>
      <c r="Q277" s="492"/>
      <c r="R277" s="449"/>
      <c r="S277" s="449"/>
      <c r="T277" s="449"/>
      <c r="U277" s="449"/>
      <c r="V277" s="449"/>
      <c r="W277" s="449"/>
      <c r="X277" s="449"/>
      <c r="Y277" s="449"/>
      <c r="Z277" s="449"/>
      <c r="AA277" s="449"/>
      <c r="AB277" s="449"/>
      <c r="AC277" s="449"/>
      <c r="AD277" s="449"/>
      <c r="AE277" s="449"/>
      <c r="AF277" s="449"/>
      <c r="AG277" s="449"/>
      <c r="AH277" s="449"/>
      <c r="AI277" s="449"/>
      <c r="AJ277" s="449"/>
      <c r="AK277" s="449"/>
      <c r="AL277" s="449"/>
      <c r="AM277" s="449"/>
      <c r="AN277" s="449"/>
    </row>
    <row r="278" spans="15:40">
      <c r="O278" s="492"/>
      <c r="P278" s="492"/>
      <c r="Q278" s="492"/>
      <c r="R278" s="449"/>
      <c r="S278" s="449"/>
      <c r="T278" s="449"/>
      <c r="U278" s="449"/>
      <c r="V278" s="449"/>
      <c r="W278" s="449"/>
      <c r="X278" s="449"/>
      <c r="Y278" s="449"/>
      <c r="Z278" s="449"/>
      <c r="AA278" s="449"/>
      <c r="AB278" s="449"/>
      <c r="AC278" s="449"/>
      <c r="AD278" s="449"/>
      <c r="AE278" s="449"/>
      <c r="AF278" s="449"/>
      <c r="AG278" s="449"/>
      <c r="AH278" s="449"/>
      <c r="AI278" s="449"/>
      <c r="AJ278" s="449"/>
      <c r="AK278" s="449"/>
      <c r="AL278" s="449"/>
      <c r="AM278" s="449"/>
      <c r="AN278" s="449"/>
    </row>
    <row r="279" spans="15:40">
      <c r="O279" s="492"/>
      <c r="P279" s="492"/>
      <c r="Q279" s="492"/>
      <c r="R279" s="449"/>
      <c r="S279" s="449"/>
      <c r="T279" s="449"/>
      <c r="U279" s="449"/>
      <c r="V279" s="449"/>
      <c r="W279" s="449"/>
      <c r="X279" s="449"/>
      <c r="Y279" s="449"/>
      <c r="Z279" s="449"/>
      <c r="AA279" s="449"/>
      <c r="AB279" s="449"/>
      <c r="AC279" s="449"/>
      <c r="AD279" s="449"/>
      <c r="AE279" s="449"/>
      <c r="AF279" s="449"/>
      <c r="AG279" s="449"/>
      <c r="AH279" s="449"/>
      <c r="AI279" s="449"/>
      <c r="AJ279" s="449"/>
      <c r="AK279" s="449"/>
      <c r="AL279" s="449"/>
      <c r="AM279" s="449"/>
      <c r="AN279" s="449"/>
    </row>
    <row r="280" spans="15:40">
      <c r="O280" s="492"/>
      <c r="P280" s="492"/>
      <c r="Q280" s="492"/>
      <c r="R280" s="449"/>
      <c r="S280" s="449"/>
      <c r="T280" s="449"/>
      <c r="U280" s="449"/>
      <c r="V280" s="449"/>
      <c r="W280" s="449"/>
      <c r="X280" s="449"/>
      <c r="Y280" s="449"/>
      <c r="Z280" s="449"/>
      <c r="AA280" s="449"/>
      <c r="AB280" s="449"/>
      <c r="AC280" s="449"/>
      <c r="AD280" s="449"/>
      <c r="AE280" s="449"/>
      <c r="AF280" s="449"/>
      <c r="AG280" s="449"/>
      <c r="AH280" s="449"/>
      <c r="AI280" s="449"/>
      <c r="AJ280" s="449"/>
      <c r="AK280" s="449"/>
      <c r="AL280" s="449"/>
      <c r="AM280" s="449"/>
      <c r="AN280" s="449"/>
    </row>
    <row r="281" spans="15:40">
      <c r="O281" s="492"/>
      <c r="P281" s="492"/>
      <c r="Q281" s="492"/>
      <c r="R281" s="449"/>
      <c r="S281" s="449"/>
      <c r="T281" s="449"/>
      <c r="U281" s="449"/>
      <c r="V281" s="449"/>
      <c r="W281" s="449"/>
      <c r="X281" s="449"/>
      <c r="Y281" s="449"/>
      <c r="Z281" s="449"/>
      <c r="AA281" s="449"/>
      <c r="AB281" s="449"/>
      <c r="AC281" s="449"/>
      <c r="AD281" s="449"/>
      <c r="AE281" s="449"/>
      <c r="AF281" s="449"/>
      <c r="AG281" s="449"/>
      <c r="AH281" s="449"/>
      <c r="AI281" s="449"/>
      <c r="AJ281" s="449"/>
      <c r="AK281" s="449"/>
      <c r="AL281" s="449"/>
      <c r="AM281" s="449"/>
      <c r="AN281" s="449"/>
    </row>
    <row r="282" spans="15:40">
      <c r="O282" s="492"/>
      <c r="P282" s="492"/>
      <c r="Q282" s="492"/>
      <c r="R282" s="449"/>
      <c r="S282" s="449"/>
      <c r="T282" s="449"/>
      <c r="U282" s="449"/>
      <c r="V282" s="449"/>
      <c r="W282" s="449"/>
      <c r="X282" s="449"/>
      <c r="Y282" s="449"/>
      <c r="Z282" s="449"/>
      <c r="AA282" s="449"/>
      <c r="AB282" s="449"/>
      <c r="AC282" s="449"/>
      <c r="AD282" s="449"/>
      <c r="AE282" s="449"/>
      <c r="AF282" s="449"/>
      <c r="AG282" s="449"/>
      <c r="AH282" s="449"/>
      <c r="AI282" s="449"/>
      <c r="AJ282" s="449"/>
      <c r="AK282" s="449"/>
      <c r="AL282" s="449"/>
      <c r="AM282" s="449"/>
      <c r="AN282" s="449"/>
    </row>
    <row r="283" spans="15:40">
      <c r="O283" s="492"/>
      <c r="P283" s="492"/>
      <c r="Q283" s="492"/>
      <c r="R283" s="449"/>
      <c r="S283" s="449"/>
      <c r="T283" s="449"/>
      <c r="U283" s="449"/>
      <c r="V283" s="449"/>
      <c r="W283" s="449"/>
      <c r="X283" s="449"/>
      <c r="Y283" s="449"/>
      <c r="Z283" s="449"/>
      <c r="AA283" s="449"/>
      <c r="AB283" s="449"/>
      <c r="AC283" s="449"/>
      <c r="AD283" s="449"/>
      <c r="AE283" s="449"/>
      <c r="AF283" s="449"/>
      <c r="AG283" s="449"/>
      <c r="AH283" s="449"/>
      <c r="AI283" s="449"/>
      <c r="AJ283" s="449"/>
      <c r="AK283" s="449"/>
      <c r="AL283" s="449"/>
      <c r="AM283" s="449"/>
      <c r="AN283" s="449"/>
    </row>
    <row r="284" spans="15:40">
      <c r="O284" s="492"/>
      <c r="P284" s="492"/>
      <c r="Q284" s="492"/>
      <c r="R284" s="449"/>
      <c r="S284" s="449"/>
      <c r="T284" s="449"/>
      <c r="U284" s="449"/>
      <c r="V284" s="449"/>
      <c r="W284" s="449"/>
      <c r="X284" s="449"/>
      <c r="Y284" s="449"/>
      <c r="Z284" s="449"/>
      <c r="AA284" s="449"/>
      <c r="AB284" s="449"/>
      <c r="AC284" s="449"/>
      <c r="AD284" s="449"/>
      <c r="AE284" s="449"/>
      <c r="AF284" s="449"/>
      <c r="AG284" s="449"/>
      <c r="AH284" s="449"/>
      <c r="AI284" s="449"/>
      <c r="AJ284" s="449"/>
      <c r="AK284" s="449"/>
      <c r="AL284" s="449"/>
      <c r="AM284" s="449"/>
      <c r="AN284" s="449"/>
    </row>
    <row r="285" spans="15:40">
      <c r="O285" s="492"/>
      <c r="P285" s="492"/>
      <c r="Q285" s="492"/>
      <c r="R285" s="449"/>
      <c r="S285" s="449"/>
      <c r="T285" s="449"/>
      <c r="U285" s="449"/>
      <c r="V285" s="449"/>
      <c r="W285" s="449"/>
      <c r="X285" s="449"/>
      <c r="Y285" s="449"/>
      <c r="Z285" s="449"/>
      <c r="AA285" s="449"/>
      <c r="AB285" s="449"/>
      <c r="AC285" s="449"/>
      <c r="AD285" s="449"/>
      <c r="AE285" s="449"/>
      <c r="AF285" s="449"/>
      <c r="AG285" s="449"/>
      <c r="AH285" s="449"/>
      <c r="AI285" s="449"/>
      <c r="AJ285" s="449"/>
      <c r="AK285" s="449"/>
      <c r="AL285" s="449"/>
      <c r="AM285" s="449"/>
      <c r="AN285" s="449"/>
    </row>
    <row r="286" spans="15:40">
      <c r="O286" s="492"/>
      <c r="P286" s="492"/>
      <c r="Q286" s="492"/>
      <c r="R286" s="449"/>
      <c r="S286" s="449"/>
      <c r="T286" s="449"/>
      <c r="U286" s="449"/>
      <c r="V286" s="449"/>
      <c r="W286" s="449"/>
      <c r="X286" s="449"/>
      <c r="Y286" s="449"/>
      <c r="Z286" s="449"/>
      <c r="AA286" s="449"/>
      <c r="AB286" s="449"/>
      <c r="AC286" s="449"/>
      <c r="AD286" s="449"/>
      <c r="AE286" s="449"/>
      <c r="AF286" s="449"/>
      <c r="AG286" s="449"/>
      <c r="AH286" s="449"/>
      <c r="AI286" s="449"/>
      <c r="AJ286" s="449"/>
      <c r="AK286" s="449"/>
      <c r="AL286" s="449"/>
      <c r="AM286" s="449"/>
      <c r="AN286" s="449"/>
    </row>
    <row r="287" spans="15:40">
      <c r="O287" s="492"/>
      <c r="P287" s="492"/>
      <c r="Q287" s="492"/>
      <c r="R287" s="449"/>
      <c r="S287" s="449"/>
      <c r="T287" s="449"/>
      <c r="U287" s="449"/>
      <c r="V287" s="449"/>
      <c r="W287" s="449"/>
      <c r="X287" s="449"/>
      <c r="Y287" s="449"/>
      <c r="Z287" s="449"/>
      <c r="AA287" s="449"/>
      <c r="AB287" s="449"/>
      <c r="AC287" s="449"/>
      <c r="AD287" s="449"/>
      <c r="AE287" s="449"/>
      <c r="AF287" s="449"/>
      <c r="AG287" s="449"/>
      <c r="AH287" s="449"/>
      <c r="AI287" s="449"/>
      <c r="AJ287" s="449"/>
      <c r="AK287" s="449"/>
      <c r="AL287" s="449"/>
      <c r="AM287" s="449"/>
      <c r="AN287" s="449"/>
    </row>
    <row r="288" spans="15:40">
      <c r="O288" s="492"/>
      <c r="P288" s="492"/>
      <c r="Q288" s="492"/>
      <c r="R288" s="449"/>
      <c r="S288" s="449"/>
      <c r="T288" s="449"/>
      <c r="U288" s="449"/>
      <c r="V288" s="449"/>
      <c r="W288" s="449"/>
      <c r="X288" s="449"/>
      <c r="Y288" s="449"/>
      <c r="Z288" s="449"/>
      <c r="AA288" s="449"/>
      <c r="AB288" s="449"/>
      <c r="AC288" s="449"/>
      <c r="AD288" s="449"/>
      <c r="AE288" s="449"/>
      <c r="AF288" s="449"/>
      <c r="AG288" s="449"/>
      <c r="AH288" s="449"/>
      <c r="AI288" s="449"/>
      <c r="AJ288" s="449"/>
      <c r="AK288" s="449"/>
      <c r="AL288" s="449"/>
      <c r="AM288" s="449"/>
      <c r="AN288" s="449"/>
    </row>
    <row r="289" spans="15:40">
      <c r="O289" s="492"/>
      <c r="P289" s="492"/>
      <c r="Q289" s="492"/>
      <c r="R289" s="449"/>
      <c r="S289" s="449"/>
      <c r="T289" s="449"/>
      <c r="U289" s="449"/>
      <c r="V289" s="449"/>
      <c r="W289" s="449"/>
      <c r="X289" s="449"/>
      <c r="Y289" s="449"/>
      <c r="Z289" s="449"/>
      <c r="AA289" s="449"/>
      <c r="AB289" s="449"/>
      <c r="AC289" s="449"/>
      <c r="AD289" s="449"/>
      <c r="AE289" s="449"/>
      <c r="AF289" s="449"/>
      <c r="AG289" s="449"/>
      <c r="AH289" s="449"/>
      <c r="AI289" s="449"/>
      <c r="AJ289" s="449"/>
      <c r="AK289" s="449"/>
      <c r="AL289" s="449"/>
      <c r="AM289" s="449"/>
      <c r="AN289" s="449"/>
    </row>
    <row r="290" spans="15:40">
      <c r="O290" s="492"/>
      <c r="P290" s="492"/>
      <c r="Q290" s="492"/>
      <c r="R290" s="449"/>
      <c r="S290" s="449"/>
      <c r="T290" s="449"/>
      <c r="U290" s="449"/>
      <c r="V290" s="449"/>
      <c r="W290" s="449"/>
      <c r="X290" s="449"/>
      <c r="Y290" s="449"/>
      <c r="Z290" s="449"/>
      <c r="AA290" s="449"/>
      <c r="AB290" s="449"/>
      <c r="AC290" s="449"/>
      <c r="AD290" s="449"/>
      <c r="AE290" s="449"/>
      <c r="AF290" s="449"/>
      <c r="AG290" s="449"/>
      <c r="AH290" s="449"/>
      <c r="AI290" s="449"/>
      <c r="AJ290" s="449"/>
      <c r="AK290" s="449"/>
      <c r="AL290" s="449"/>
      <c r="AM290" s="449"/>
      <c r="AN290" s="449"/>
    </row>
    <row r="291" spans="15:40">
      <c r="O291" s="492"/>
      <c r="P291" s="492"/>
      <c r="Q291" s="492"/>
      <c r="R291" s="449"/>
      <c r="S291" s="449"/>
      <c r="T291" s="449"/>
      <c r="U291" s="449"/>
      <c r="V291" s="449"/>
      <c r="W291" s="449"/>
      <c r="X291" s="449"/>
      <c r="Y291" s="449"/>
      <c r="Z291" s="449"/>
      <c r="AA291" s="449"/>
      <c r="AB291" s="449"/>
      <c r="AC291" s="449"/>
      <c r="AD291" s="449"/>
      <c r="AE291" s="449"/>
      <c r="AF291" s="449"/>
      <c r="AG291" s="449"/>
      <c r="AH291" s="449"/>
      <c r="AI291" s="449"/>
      <c r="AJ291" s="449"/>
      <c r="AK291" s="449"/>
      <c r="AL291" s="449"/>
      <c r="AM291" s="449"/>
      <c r="AN291" s="449"/>
    </row>
    <row r="292" spans="15:40">
      <c r="O292" s="492"/>
      <c r="P292" s="492"/>
      <c r="Q292" s="492"/>
      <c r="R292" s="449"/>
      <c r="S292" s="449"/>
      <c r="T292" s="449"/>
      <c r="U292" s="449"/>
      <c r="V292" s="449"/>
      <c r="W292" s="449"/>
      <c r="X292" s="449"/>
      <c r="Y292" s="449"/>
      <c r="Z292" s="449"/>
      <c r="AA292" s="449"/>
      <c r="AB292" s="449"/>
      <c r="AC292" s="449"/>
      <c r="AD292" s="449"/>
      <c r="AE292" s="449"/>
      <c r="AF292" s="449"/>
      <c r="AG292" s="449"/>
      <c r="AH292" s="449"/>
      <c r="AI292" s="449"/>
      <c r="AJ292" s="449"/>
      <c r="AK292" s="449"/>
      <c r="AL292" s="449"/>
      <c r="AM292" s="449"/>
      <c r="AN292" s="449"/>
    </row>
    <row r="293" spans="15:40">
      <c r="O293" s="492"/>
      <c r="P293" s="492"/>
      <c r="Q293" s="492"/>
      <c r="R293" s="449"/>
      <c r="S293" s="449"/>
      <c r="T293" s="449"/>
      <c r="U293" s="449"/>
      <c r="V293" s="449"/>
      <c r="W293" s="449"/>
      <c r="X293" s="449"/>
      <c r="Y293" s="449"/>
      <c r="Z293" s="449"/>
      <c r="AA293" s="449"/>
      <c r="AB293" s="449"/>
      <c r="AC293" s="449"/>
      <c r="AD293" s="449"/>
      <c r="AE293" s="449"/>
      <c r="AF293" s="449"/>
      <c r="AG293" s="449"/>
      <c r="AH293" s="449"/>
      <c r="AI293" s="449"/>
      <c r="AJ293" s="449"/>
      <c r="AK293" s="449"/>
      <c r="AL293" s="449"/>
      <c r="AM293" s="449"/>
      <c r="AN293" s="449"/>
    </row>
    <row r="294" spans="15:40">
      <c r="O294" s="492"/>
      <c r="P294" s="492"/>
      <c r="Q294" s="492"/>
      <c r="R294" s="449"/>
      <c r="S294" s="449"/>
      <c r="T294" s="449"/>
      <c r="U294" s="449"/>
      <c r="V294" s="449"/>
      <c r="W294" s="449"/>
      <c r="X294" s="449"/>
      <c r="Y294" s="449"/>
      <c r="Z294" s="449"/>
      <c r="AA294" s="449"/>
      <c r="AB294" s="449"/>
      <c r="AC294" s="449"/>
      <c r="AD294" s="449"/>
      <c r="AE294" s="449"/>
      <c r="AF294" s="449"/>
      <c r="AG294" s="449"/>
      <c r="AH294" s="449"/>
      <c r="AI294" s="449"/>
      <c r="AJ294" s="449"/>
      <c r="AK294" s="449"/>
      <c r="AL294" s="449"/>
      <c r="AM294" s="449"/>
      <c r="AN294" s="449"/>
    </row>
    <row r="295" spans="15:40">
      <c r="O295" s="492"/>
      <c r="P295" s="492"/>
      <c r="Q295" s="492"/>
      <c r="R295" s="449"/>
      <c r="S295" s="449"/>
      <c r="T295" s="449"/>
      <c r="U295" s="449"/>
      <c r="V295" s="449"/>
      <c r="W295" s="449"/>
      <c r="X295" s="449"/>
      <c r="Y295" s="449"/>
      <c r="Z295" s="449"/>
      <c r="AA295" s="449"/>
      <c r="AB295" s="449"/>
      <c r="AC295" s="449"/>
      <c r="AD295" s="449"/>
      <c r="AE295" s="449"/>
      <c r="AF295" s="449"/>
      <c r="AG295" s="449"/>
      <c r="AH295" s="449"/>
      <c r="AI295" s="449"/>
      <c r="AJ295" s="449"/>
      <c r="AK295" s="449"/>
      <c r="AL295" s="449"/>
      <c r="AM295" s="449"/>
      <c r="AN295" s="449"/>
    </row>
    <row r="296" spans="15:40">
      <c r="O296" s="492"/>
      <c r="P296" s="492"/>
      <c r="Q296" s="492"/>
      <c r="R296" s="449"/>
      <c r="S296" s="449"/>
      <c r="T296" s="449"/>
      <c r="U296" s="449"/>
      <c r="V296" s="449"/>
      <c r="W296" s="449"/>
      <c r="X296" s="449"/>
      <c r="Y296" s="449"/>
      <c r="Z296" s="449"/>
      <c r="AA296" s="449"/>
      <c r="AB296" s="449"/>
      <c r="AC296" s="449"/>
      <c r="AD296" s="449"/>
      <c r="AE296" s="449"/>
      <c r="AF296" s="449"/>
      <c r="AG296" s="449"/>
      <c r="AH296" s="449"/>
      <c r="AI296" s="449"/>
      <c r="AJ296" s="449"/>
      <c r="AK296" s="449"/>
      <c r="AL296" s="449"/>
      <c r="AM296" s="449"/>
      <c r="AN296" s="449"/>
    </row>
    <row r="297" spans="15:40">
      <c r="O297" s="492"/>
      <c r="P297" s="492"/>
      <c r="Q297" s="492"/>
      <c r="R297" s="449"/>
      <c r="S297" s="449"/>
      <c r="T297" s="449"/>
      <c r="U297" s="449"/>
      <c r="V297" s="449"/>
      <c r="W297" s="449"/>
      <c r="X297" s="449"/>
      <c r="Y297" s="449"/>
      <c r="Z297" s="449"/>
      <c r="AA297" s="449"/>
      <c r="AB297" s="449"/>
      <c r="AC297" s="449"/>
      <c r="AD297" s="449"/>
      <c r="AE297" s="449"/>
      <c r="AF297" s="449"/>
      <c r="AG297" s="449"/>
      <c r="AH297" s="449"/>
      <c r="AI297" s="449"/>
      <c r="AJ297" s="449"/>
      <c r="AK297" s="449"/>
      <c r="AL297" s="449"/>
      <c r="AM297" s="449"/>
      <c r="AN297" s="449"/>
    </row>
    <row r="298" spans="15:40">
      <c r="O298" s="492"/>
      <c r="P298" s="492"/>
      <c r="Q298" s="492"/>
      <c r="R298" s="449"/>
      <c r="S298" s="449"/>
      <c r="T298" s="449"/>
      <c r="U298" s="449"/>
      <c r="V298" s="449"/>
      <c r="W298" s="449"/>
      <c r="X298" s="449"/>
      <c r="Y298" s="449"/>
      <c r="Z298" s="449"/>
      <c r="AA298" s="449"/>
      <c r="AB298" s="449"/>
      <c r="AC298" s="449"/>
      <c r="AD298" s="449"/>
      <c r="AE298" s="449"/>
      <c r="AF298" s="449"/>
      <c r="AG298" s="449"/>
      <c r="AH298" s="449"/>
      <c r="AI298" s="449"/>
      <c r="AJ298" s="449"/>
      <c r="AK298" s="449"/>
      <c r="AL298" s="449"/>
      <c r="AM298" s="449"/>
      <c r="AN298" s="449"/>
    </row>
    <row r="299" spans="15:40">
      <c r="O299" s="492"/>
      <c r="P299" s="492"/>
      <c r="Q299" s="492"/>
      <c r="R299" s="449"/>
      <c r="S299" s="449"/>
      <c r="T299" s="449"/>
      <c r="U299" s="449"/>
      <c r="V299" s="449"/>
      <c r="W299" s="449"/>
      <c r="X299" s="449"/>
      <c r="Y299" s="449"/>
      <c r="Z299" s="449"/>
      <c r="AA299" s="449"/>
      <c r="AB299" s="449"/>
      <c r="AC299" s="449"/>
      <c r="AD299" s="449"/>
      <c r="AE299" s="449"/>
      <c r="AF299" s="449"/>
      <c r="AG299" s="449"/>
      <c r="AH299" s="449"/>
      <c r="AI299" s="449"/>
      <c r="AJ299" s="449"/>
      <c r="AK299" s="449"/>
      <c r="AL299" s="449"/>
      <c r="AM299" s="449"/>
      <c r="AN299" s="449"/>
    </row>
    <row r="300" spans="15:40">
      <c r="O300" s="492"/>
      <c r="P300" s="492"/>
      <c r="Q300" s="492"/>
      <c r="R300" s="449"/>
      <c r="S300" s="449"/>
      <c r="T300" s="449"/>
      <c r="U300" s="449"/>
      <c r="V300" s="449"/>
      <c r="W300" s="449"/>
      <c r="X300" s="449"/>
      <c r="Y300" s="449"/>
      <c r="Z300" s="449"/>
      <c r="AA300" s="449"/>
      <c r="AB300" s="449"/>
      <c r="AC300" s="449"/>
      <c r="AD300" s="449"/>
      <c r="AE300" s="449"/>
      <c r="AF300" s="449"/>
      <c r="AG300" s="449"/>
      <c r="AH300" s="449"/>
      <c r="AI300" s="449"/>
      <c r="AJ300" s="449"/>
      <c r="AK300" s="449"/>
      <c r="AL300" s="449"/>
      <c r="AM300" s="449"/>
      <c r="AN300" s="449"/>
    </row>
    <row r="301" spans="15:40">
      <c r="O301" s="492"/>
      <c r="P301" s="492"/>
      <c r="Q301" s="492"/>
      <c r="R301" s="449"/>
      <c r="S301" s="449"/>
      <c r="T301" s="449"/>
      <c r="U301" s="449"/>
      <c r="V301" s="449"/>
      <c r="W301" s="449"/>
      <c r="X301" s="449"/>
      <c r="Y301" s="449"/>
      <c r="Z301" s="449"/>
      <c r="AA301" s="449"/>
      <c r="AB301" s="449"/>
      <c r="AC301" s="449"/>
      <c r="AD301" s="449"/>
      <c r="AE301" s="449"/>
      <c r="AF301" s="449"/>
      <c r="AG301" s="449"/>
      <c r="AH301" s="449"/>
      <c r="AI301" s="449"/>
      <c r="AJ301" s="449"/>
      <c r="AK301" s="449"/>
      <c r="AL301" s="449"/>
      <c r="AM301" s="449"/>
      <c r="AN301" s="449"/>
    </row>
    <row r="302" spans="15:40">
      <c r="O302" s="492"/>
      <c r="P302" s="492"/>
      <c r="Q302" s="492"/>
      <c r="R302" s="449"/>
      <c r="S302" s="449"/>
      <c r="T302" s="449"/>
      <c r="U302" s="449"/>
      <c r="V302" s="449"/>
      <c r="W302" s="449"/>
      <c r="X302" s="449"/>
      <c r="Y302" s="449"/>
      <c r="Z302" s="449"/>
      <c r="AA302" s="449"/>
      <c r="AB302" s="449"/>
      <c r="AC302" s="449"/>
      <c r="AD302" s="449"/>
      <c r="AE302" s="449"/>
      <c r="AF302" s="449"/>
      <c r="AG302" s="449"/>
      <c r="AH302" s="449"/>
      <c r="AI302" s="449"/>
      <c r="AJ302" s="449"/>
      <c r="AK302" s="449"/>
      <c r="AL302" s="449"/>
      <c r="AM302" s="449"/>
      <c r="AN302" s="449"/>
    </row>
    <row r="303" spans="15:40">
      <c r="O303" s="492"/>
      <c r="P303" s="492"/>
      <c r="Q303" s="492"/>
      <c r="R303" s="449"/>
      <c r="S303" s="449"/>
      <c r="T303" s="449"/>
      <c r="U303" s="449"/>
      <c r="V303" s="449"/>
      <c r="W303" s="449"/>
      <c r="X303" s="449"/>
      <c r="Y303" s="449"/>
      <c r="Z303" s="449"/>
      <c r="AA303" s="449"/>
      <c r="AB303" s="449"/>
      <c r="AC303" s="449"/>
      <c r="AD303" s="449"/>
      <c r="AE303" s="449"/>
      <c r="AF303" s="449"/>
      <c r="AG303" s="449"/>
      <c r="AH303" s="449"/>
      <c r="AI303" s="449"/>
      <c r="AJ303" s="449"/>
      <c r="AK303" s="449"/>
      <c r="AL303" s="449"/>
      <c r="AM303" s="449"/>
      <c r="AN303" s="449"/>
    </row>
    <row r="304" spans="15:40">
      <c r="O304" s="492"/>
      <c r="P304" s="492"/>
      <c r="Q304" s="492"/>
      <c r="R304" s="449"/>
      <c r="S304" s="449"/>
      <c r="T304" s="449"/>
      <c r="U304" s="449"/>
      <c r="V304" s="449"/>
      <c r="W304" s="449"/>
      <c r="X304" s="449"/>
      <c r="Y304" s="449"/>
      <c r="Z304" s="449"/>
      <c r="AA304" s="449"/>
      <c r="AB304" s="449"/>
      <c r="AC304" s="449"/>
      <c r="AD304" s="449"/>
      <c r="AE304" s="449"/>
      <c r="AF304" s="449"/>
      <c r="AG304" s="449"/>
      <c r="AH304" s="449"/>
      <c r="AI304" s="449"/>
      <c r="AJ304" s="449"/>
      <c r="AK304" s="449"/>
      <c r="AL304" s="449"/>
      <c r="AM304" s="449"/>
      <c r="AN304" s="449"/>
    </row>
    <row r="305" spans="15:40">
      <c r="O305" s="492"/>
      <c r="P305" s="492"/>
      <c r="Q305" s="492"/>
      <c r="R305" s="449"/>
      <c r="S305" s="449"/>
      <c r="T305" s="449"/>
      <c r="U305" s="449"/>
      <c r="V305" s="449"/>
      <c r="W305" s="449"/>
      <c r="X305" s="449"/>
      <c r="Y305" s="449"/>
      <c r="Z305" s="449"/>
      <c r="AA305" s="449"/>
      <c r="AB305" s="449"/>
      <c r="AC305" s="449"/>
      <c r="AD305" s="449"/>
      <c r="AE305" s="449"/>
      <c r="AF305" s="449"/>
      <c r="AG305" s="449"/>
      <c r="AH305" s="449"/>
      <c r="AI305" s="449"/>
      <c r="AJ305" s="449"/>
      <c r="AK305" s="449"/>
      <c r="AL305" s="449"/>
      <c r="AM305" s="449"/>
      <c r="AN305" s="449"/>
    </row>
    <row r="306" spans="15:40">
      <c r="O306" s="492"/>
      <c r="P306" s="492"/>
      <c r="Q306" s="492"/>
      <c r="R306" s="449"/>
      <c r="S306" s="449"/>
      <c r="T306" s="449"/>
      <c r="U306" s="449"/>
      <c r="V306" s="449"/>
      <c r="W306" s="449"/>
      <c r="X306" s="449"/>
      <c r="Y306" s="449"/>
      <c r="Z306" s="449"/>
      <c r="AA306" s="449"/>
      <c r="AB306" s="449"/>
      <c r="AC306" s="449"/>
      <c r="AD306" s="449"/>
      <c r="AE306" s="449"/>
      <c r="AF306" s="449"/>
      <c r="AG306" s="449"/>
      <c r="AH306" s="449"/>
      <c r="AI306" s="449"/>
      <c r="AJ306" s="449"/>
      <c r="AK306" s="449"/>
      <c r="AL306" s="449"/>
      <c r="AM306" s="449"/>
      <c r="AN306" s="449"/>
    </row>
    <row r="307" spans="15:40">
      <c r="O307" s="492"/>
      <c r="P307" s="492"/>
      <c r="Q307" s="492"/>
      <c r="R307" s="449"/>
      <c r="S307" s="449"/>
      <c r="T307" s="449"/>
      <c r="U307" s="449"/>
      <c r="V307" s="449"/>
      <c r="W307" s="449"/>
      <c r="X307" s="449"/>
      <c r="Y307" s="449"/>
      <c r="Z307" s="449"/>
      <c r="AA307" s="449"/>
      <c r="AB307" s="449"/>
      <c r="AC307" s="449"/>
      <c r="AD307" s="449"/>
      <c r="AE307" s="449"/>
      <c r="AF307" s="449"/>
      <c r="AG307" s="449"/>
      <c r="AH307" s="449"/>
      <c r="AI307" s="449"/>
      <c r="AJ307" s="449"/>
      <c r="AK307" s="449"/>
      <c r="AL307" s="449"/>
      <c r="AM307" s="449"/>
      <c r="AN307" s="449"/>
    </row>
    <row r="308" spans="15:40">
      <c r="O308" s="492"/>
      <c r="P308" s="492"/>
      <c r="Q308" s="492"/>
      <c r="R308" s="449"/>
      <c r="S308" s="449"/>
      <c r="T308" s="449"/>
      <c r="U308" s="449"/>
      <c r="V308" s="449"/>
      <c r="W308" s="449"/>
      <c r="X308" s="449"/>
      <c r="Y308" s="449"/>
      <c r="Z308" s="449"/>
      <c r="AA308" s="449"/>
      <c r="AB308" s="449"/>
      <c r="AC308" s="449"/>
      <c r="AD308" s="449"/>
      <c r="AE308" s="449"/>
      <c r="AF308" s="449"/>
      <c r="AG308" s="449"/>
      <c r="AH308" s="449"/>
      <c r="AI308" s="449"/>
      <c r="AJ308" s="449"/>
      <c r="AK308" s="449"/>
      <c r="AL308" s="449"/>
      <c r="AM308" s="449"/>
      <c r="AN308" s="449"/>
    </row>
    <row r="309" spans="15:40">
      <c r="O309" s="492"/>
      <c r="P309" s="492"/>
      <c r="Q309" s="492"/>
      <c r="R309" s="449"/>
      <c r="S309" s="449"/>
      <c r="T309" s="449"/>
      <c r="U309" s="449"/>
      <c r="V309" s="449"/>
      <c r="W309" s="449"/>
      <c r="X309" s="449"/>
      <c r="Y309" s="449"/>
      <c r="Z309" s="449"/>
      <c r="AA309" s="449"/>
      <c r="AB309" s="449"/>
      <c r="AC309" s="449"/>
      <c r="AD309" s="449"/>
      <c r="AE309" s="449"/>
      <c r="AF309" s="449"/>
      <c r="AG309" s="449"/>
      <c r="AH309" s="449"/>
      <c r="AI309" s="449"/>
      <c r="AJ309" s="449"/>
      <c r="AK309" s="449"/>
      <c r="AL309" s="449"/>
      <c r="AM309" s="449"/>
      <c r="AN309" s="449"/>
    </row>
    <row r="310" spans="15:40">
      <c r="O310" s="492"/>
      <c r="P310" s="492"/>
      <c r="Q310" s="492"/>
      <c r="R310" s="449"/>
      <c r="S310" s="449"/>
      <c r="T310" s="449"/>
      <c r="U310" s="449"/>
      <c r="V310" s="449"/>
      <c r="W310" s="449"/>
      <c r="X310" s="449"/>
      <c r="Y310" s="449"/>
      <c r="Z310" s="449"/>
      <c r="AA310" s="449"/>
      <c r="AB310" s="449"/>
      <c r="AC310" s="449"/>
      <c r="AD310" s="449"/>
      <c r="AE310" s="449"/>
      <c r="AF310" s="449"/>
      <c r="AG310" s="449"/>
      <c r="AH310" s="449"/>
      <c r="AI310" s="449"/>
      <c r="AJ310" s="449"/>
      <c r="AK310" s="449"/>
      <c r="AL310" s="449"/>
      <c r="AM310" s="449"/>
      <c r="AN310" s="449"/>
    </row>
    <row r="311" spans="15:40">
      <c r="O311" s="492"/>
      <c r="P311" s="492"/>
      <c r="Q311" s="492"/>
      <c r="R311" s="449"/>
      <c r="S311" s="449"/>
      <c r="T311" s="449"/>
      <c r="U311" s="449"/>
      <c r="V311" s="449"/>
      <c r="W311" s="449"/>
      <c r="X311" s="449"/>
      <c r="Y311" s="449"/>
      <c r="Z311" s="449"/>
      <c r="AA311" s="449"/>
      <c r="AB311" s="449"/>
      <c r="AC311" s="449"/>
      <c r="AD311" s="449"/>
      <c r="AE311" s="449"/>
      <c r="AF311" s="449"/>
      <c r="AG311" s="449"/>
      <c r="AH311" s="449"/>
      <c r="AI311" s="449"/>
      <c r="AJ311" s="449"/>
      <c r="AK311" s="449"/>
      <c r="AL311" s="449"/>
      <c r="AM311" s="449"/>
      <c r="AN311" s="449"/>
    </row>
    <row r="312" spans="15:40">
      <c r="O312" s="492"/>
      <c r="P312" s="492"/>
      <c r="Q312" s="492"/>
      <c r="R312" s="449"/>
      <c r="S312" s="449"/>
      <c r="T312" s="449"/>
      <c r="U312" s="449"/>
      <c r="V312" s="449"/>
      <c r="W312" s="449"/>
      <c r="X312" s="449"/>
      <c r="Y312" s="449"/>
      <c r="Z312" s="449"/>
      <c r="AA312" s="449"/>
      <c r="AB312" s="449"/>
      <c r="AC312" s="449"/>
      <c r="AD312" s="449"/>
      <c r="AE312" s="449"/>
      <c r="AF312" s="449"/>
      <c r="AG312" s="449"/>
      <c r="AH312" s="449"/>
      <c r="AI312" s="449"/>
      <c r="AJ312" s="449"/>
      <c r="AK312" s="449"/>
      <c r="AL312" s="449"/>
      <c r="AM312" s="449"/>
      <c r="AN312" s="449"/>
    </row>
    <row r="313" spans="15:40">
      <c r="O313" s="492"/>
      <c r="P313" s="492"/>
      <c r="Q313" s="492"/>
      <c r="R313" s="449"/>
      <c r="S313" s="449"/>
      <c r="T313" s="449"/>
      <c r="U313" s="449"/>
      <c r="V313" s="449"/>
      <c r="W313" s="449"/>
      <c r="X313" s="449"/>
      <c r="Y313" s="449"/>
      <c r="Z313" s="449"/>
      <c r="AA313" s="449"/>
      <c r="AB313" s="449"/>
      <c r="AC313" s="449"/>
      <c r="AD313" s="449"/>
      <c r="AE313" s="449"/>
      <c r="AF313" s="449"/>
      <c r="AG313" s="449"/>
      <c r="AH313" s="449"/>
      <c r="AI313" s="449"/>
      <c r="AJ313" s="449"/>
      <c r="AK313" s="449"/>
      <c r="AL313" s="449"/>
      <c r="AM313" s="449"/>
      <c r="AN313" s="449"/>
    </row>
    <row r="314" spans="15:40">
      <c r="O314" s="492"/>
      <c r="P314" s="492"/>
      <c r="Q314" s="492"/>
      <c r="R314" s="449"/>
      <c r="S314" s="449"/>
      <c r="T314" s="449"/>
      <c r="U314" s="449"/>
      <c r="V314" s="449"/>
      <c r="W314" s="449"/>
      <c r="X314" s="449"/>
      <c r="Y314" s="449"/>
      <c r="Z314" s="449"/>
      <c r="AA314" s="449"/>
      <c r="AB314" s="449"/>
      <c r="AC314" s="449"/>
      <c r="AD314" s="449"/>
      <c r="AE314" s="449"/>
      <c r="AF314" s="449"/>
      <c r="AG314" s="449"/>
      <c r="AH314" s="449"/>
      <c r="AI314" s="449"/>
      <c r="AJ314" s="449"/>
      <c r="AK314" s="449"/>
      <c r="AL314" s="449"/>
      <c r="AM314" s="449"/>
      <c r="AN314" s="449"/>
    </row>
    <row r="315" spans="15:40">
      <c r="O315" s="492"/>
      <c r="P315" s="492"/>
      <c r="Q315" s="492"/>
      <c r="R315" s="449"/>
      <c r="S315" s="449"/>
      <c r="T315" s="449"/>
      <c r="U315" s="449"/>
      <c r="V315" s="449"/>
      <c r="W315" s="449"/>
      <c r="X315" s="449"/>
      <c r="Y315" s="449"/>
      <c r="Z315" s="449"/>
      <c r="AA315" s="449"/>
      <c r="AB315" s="449"/>
      <c r="AC315" s="449"/>
      <c r="AD315" s="449"/>
      <c r="AE315" s="449"/>
      <c r="AF315" s="449"/>
      <c r="AG315" s="449"/>
      <c r="AH315" s="449"/>
      <c r="AI315" s="449"/>
      <c r="AJ315" s="449"/>
      <c r="AK315" s="449"/>
      <c r="AL315" s="449"/>
      <c r="AM315" s="449"/>
      <c r="AN315" s="449"/>
    </row>
    <row r="316" spans="15:40">
      <c r="O316" s="492"/>
      <c r="P316" s="492"/>
      <c r="Q316" s="492"/>
      <c r="R316" s="449"/>
      <c r="S316" s="449"/>
      <c r="T316" s="449"/>
      <c r="U316" s="449"/>
      <c r="V316" s="449"/>
      <c r="W316" s="449"/>
      <c r="X316" s="449"/>
      <c r="Y316" s="449"/>
      <c r="Z316" s="449"/>
      <c r="AA316" s="449"/>
      <c r="AB316" s="449"/>
      <c r="AC316" s="449"/>
      <c r="AD316" s="449"/>
      <c r="AE316" s="449"/>
      <c r="AF316" s="449"/>
      <c r="AG316" s="449"/>
      <c r="AH316" s="449"/>
      <c r="AI316" s="449"/>
      <c r="AJ316" s="449"/>
      <c r="AK316" s="449"/>
      <c r="AL316" s="449"/>
      <c r="AM316" s="449"/>
      <c r="AN316" s="449"/>
    </row>
    <row r="317" spans="15:40">
      <c r="O317" s="492"/>
      <c r="P317" s="492"/>
      <c r="Q317" s="492"/>
      <c r="R317" s="449"/>
      <c r="S317" s="449"/>
      <c r="T317" s="449"/>
      <c r="U317" s="449"/>
      <c r="V317" s="449"/>
      <c r="W317" s="449"/>
      <c r="X317" s="449"/>
      <c r="Y317" s="449"/>
      <c r="Z317" s="449"/>
      <c r="AA317" s="449"/>
      <c r="AB317" s="449"/>
      <c r="AC317" s="449"/>
      <c r="AD317" s="449"/>
      <c r="AE317" s="449"/>
      <c r="AF317" s="449"/>
      <c r="AG317" s="449"/>
      <c r="AH317" s="449"/>
      <c r="AI317" s="449"/>
      <c r="AJ317" s="449"/>
      <c r="AK317" s="449"/>
      <c r="AL317" s="449"/>
      <c r="AM317" s="449"/>
      <c r="AN317" s="449"/>
    </row>
    <row r="318" spans="15:40">
      <c r="O318" s="492"/>
      <c r="P318" s="492"/>
      <c r="Q318" s="492"/>
      <c r="R318" s="449"/>
      <c r="S318" s="449"/>
      <c r="T318" s="449"/>
      <c r="U318" s="449"/>
      <c r="V318" s="449"/>
      <c r="W318" s="449"/>
      <c r="X318" s="449"/>
      <c r="Y318" s="449"/>
      <c r="Z318" s="449"/>
      <c r="AA318" s="449"/>
      <c r="AB318" s="449"/>
      <c r="AC318" s="449"/>
      <c r="AD318" s="449"/>
      <c r="AE318" s="449"/>
      <c r="AF318" s="449"/>
      <c r="AG318" s="449"/>
      <c r="AH318" s="449"/>
      <c r="AI318" s="449"/>
      <c r="AJ318" s="449"/>
      <c r="AK318" s="449"/>
      <c r="AL318" s="449"/>
      <c r="AM318" s="449"/>
      <c r="AN318" s="449"/>
    </row>
    <row r="319" spans="15:40">
      <c r="O319" s="492"/>
      <c r="P319" s="492"/>
      <c r="Q319" s="492"/>
      <c r="R319" s="449"/>
      <c r="S319" s="449"/>
      <c r="T319" s="449"/>
      <c r="U319" s="449"/>
      <c r="V319" s="449"/>
      <c r="W319" s="449"/>
      <c r="X319" s="449"/>
      <c r="Y319" s="449"/>
      <c r="Z319" s="449"/>
      <c r="AA319" s="449"/>
      <c r="AB319" s="449"/>
      <c r="AC319" s="449"/>
      <c r="AD319" s="449"/>
      <c r="AE319" s="449"/>
      <c r="AF319" s="449"/>
      <c r="AG319" s="449"/>
      <c r="AH319" s="449"/>
      <c r="AI319" s="449"/>
      <c r="AJ319" s="449"/>
      <c r="AK319" s="449"/>
      <c r="AL319" s="449"/>
      <c r="AM319" s="449"/>
      <c r="AN319" s="449"/>
    </row>
    <row r="320" spans="15:40">
      <c r="O320" s="492"/>
      <c r="P320" s="492"/>
      <c r="Q320" s="492"/>
      <c r="R320" s="449"/>
      <c r="S320" s="449"/>
      <c r="T320" s="449"/>
      <c r="U320" s="449"/>
      <c r="V320" s="449"/>
      <c r="W320" s="449"/>
      <c r="X320" s="449"/>
      <c r="Y320" s="449"/>
      <c r="Z320" s="449"/>
      <c r="AA320" s="449"/>
      <c r="AB320" s="449"/>
      <c r="AC320" s="449"/>
      <c r="AD320" s="449"/>
      <c r="AE320" s="449"/>
      <c r="AF320" s="449"/>
      <c r="AG320" s="449"/>
      <c r="AH320" s="449"/>
      <c r="AI320" s="449"/>
      <c r="AJ320" s="449"/>
      <c r="AK320" s="449"/>
      <c r="AL320" s="449"/>
      <c r="AM320" s="449"/>
      <c r="AN320" s="449"/>
    </row>
    <row r="321" spans="15:40">
      <c r="O321" s="492"/>
      <c r="P321" s="492"/>
      <c r="Q321" s="492"/>
      <c r="R321" s="449"/>
      <c r="S321" s="449"/>
      <c r="T321" s="449"/>
      <c r="U321" s="449"/>
      <c r="V321" s="449"/>
      <c r="W321" s="449"/>
      <c r="X321" s="449"/>
      <c r="Y321" s="449"/>
      <c r="Z321" s="449"/>
      <c r="AA321" s="449"/>
      <c r="AB321" s="449"/>
      <c r="AC321" s="449"/>
      <c r="AD321" s="449"/>
      <c r="AE321" s="449"/>
      <c r="AF321" s="449"/>
      <c r="AG321" s="449"/>
      <c r="AH321" s="449"/>
      <c r="AI321" s="449"/>
      <c r="AJ321" s="449"/>
      <c r="AK321" s="449"/>
      <c r="AL321" s="449"/>
      <c r="AM321" s="449"/>
      <c r="AN321" s="449"/>
    </row>
    <row r="322" spans="15:40">
      <c r="O322" s="492"/>
      <c r="P322" s="492"/>
      <c r="Q322" s="492"/>
      <c r="R322" s="449"/>
      <c r="S322" s="449"/>
      <c r="T322" s="449"/>
      <c r="U322" s="449"/>
      <c r="V322" s="449"/>
      <c r="W322" s="449"/>
      <c r="X322" s="449"/>
      <c r="Y322" s="449"/>
      <c r="Z322" s="449"/>
      <c r="AA322" s="449"/>
      <c r="AB322" s="449"/>
      <c r="AC322" s="449"/>
      <c r="AD322" s="449"/>
      <c r="AE322" s="449"/>
      <c r="AF322" s="449"/>
      <c r="AG322" s="449"/>
      <c r="AH322" s="449"/>
      <c r="AI322" s="449"/>
      <c r="AJ322" s="449"/>
      <c r="AK322" s="449"/>
      <c r="AL322" s="449"/>
      <c r="AM322" s="449"/>
      <c r="AN322" s="449"/>
    </row>
    <row r="323" spans="15:40">
      <c r="O323" s="492"/>
      <c r="P323" s="492"/>
      <c r="Q323" s="492"/>
      <c r="R323" s="449"/>
      <c r="S323" s="449"/>
      <c r="T323" s="449"/>
      <c r="U323" s="449"/>
      <c r="V323" s="449"/>
      <c r="W323" s="449"/>
      <c r="X323" s="449"/>
      <c r="Y323" s="449"/>
      <c r="Z323" s="449"/>
      <c r="AA323" s="449"/>
      <c r="AB323" s="449"/>
      <c r="AC323" s="449"/>
      <c r="AD323" s="449"/>
      <c r="AE323" s="449"/>
      <c r="AF323" s="449"/>
      <c r="AG323" s="449"/>
      <c r="AH323" s="449"/>
      <c r="AI323" s="449"/>
      <c r="AJ323" s="449"/>
      <c r="AK323" s="449"/>
      <c r="AL323" s="449"/>
      <c r="AM323" s="449"/>
      <c r="AN323" s="449"/>
    </row>
    <row r="324" spans="15:40">
      <c r="O324" s="492"/>
      <c r="P324" s="492"/>
      <c r="Q324" s="492"/>
      <c r="R324" s="449"/>
      <c r="S324" s="449"/>
      <c r="T324" s="449"/>
      <c r="U324" s="449"/>
      <c r="V324" s="449"/>
      <c r="W324" s="449"/>
      <c r="X324" s="449"/>
      <c r="Y324" s="449"/>
      <c r="Z324" s="449"/>
      <c r="AA324" s="449"/>
      <c r="AB324" s="449"/>
      <c r="AC324" s="449"/>
      <c r="AD324" s="449"/>
      <c r="AE324" s="449"/>
      <c r="AF324" s="449"/>
      <c r="AG324" s="449"/>
      <c r="AH324" s="449"/>
      <c r="AI324" s="449"/>
      <c r="AJ324" s="449"/>
      <c r="AK324" s="449"/>
      <c r="AL324" s="449"/>
      <c r="AM324" s="449"/>
      <c r="AN324" s="449"/>
    </row>
    <row r="325" spans="15:40">
      <c r="O325" s="492"/>
      <c r="P325" s="492"/>
      <c r="Q325" s="492"/>
      <c r="R325" s="449"/>
      <c r="S325" s="449"/>
      <c r="T325" s="449"/>
      <c r="U325" s="449"/>
      <c r="V325" s="449"/>
      <c r="W325" s="449"/>
      <c r="X325" s="449"/>
      <c r="Y325" s="449"/>
      <c r="Z325" s="449"/>
      <c r="AA325" s="449"/>
      <c r="AB325" s="449"/>
      <c r="AC325" s="449"/>
      <c r="AD325" s="449"/>
      <c r="AE325" s="449"/>
      <c r="AF325" s="449"/>
      <c r="AG325" s="449"/>
      <c r="AH325" s="449"/>
      <c r="AI325" s="449"/>
      <c r="AJ325" s="449"/>
      <c r="AK325" s="449"/>
      <c r="AL325" s="449"/>
      <c r="AM325" s="449"/>
      <c r="AN325" s="449"/>
    </row>
    <row r="326" spans="15:40">
      <c r="O326" s="492"/>
      <c r="P326" s="492"/>
      <c r="Q326" s="492"/>
      <c r="R326" s="449"/>
      <c r="S326" s="449"/>
      <c r="T326" s="449"/>
      <c r="U326" s="449"/>
      <c r="V326" s="449"/>
      <c r="W326" s="449"/>
      <c r="X326" s="449"/>
      <c r="Y326" s="449"/>
      <c r="Z326" s="449"/>
      <c r="AA326" s="449"/>
      <c r="AB326" s="449"/>
      <c r="AC326" s="449"/>
      <c r="AD326" s="449"/>
      <c r="AE326" s="449"/>
      <c r="AF326" s="449"/>
      <c r="AG326" s="449"/>
      <c r="AH326" s="449"/>
      <c r="AI326" s="449"/>
      <c r="AJ326" s="449"/>
      <c r="AK326" s="449"/>
      <c r="AL326" s="449"/>
      <c r="AM326" s="449"/>
      <c r="AN326" s="449"/>
    </row>
    <row r="327" spans="15:40">
      <c r="O327" s="492"/>
      <c r="P327" s="492"/>
      <c r="Q327" s="492"/>
      <c r="R327" s="449"/>
      <c r="S327" s="449"/>
      <c r="T327" s="449"/>
      <c r="U327" s="449"/>
      <c r="V327" s="449"/>
      <c r="W327" s="449"/>
      <c r="X327" s="449"/>
      <c r="Y327" s="449"/>
      <c r="Z327" s="449"/>
      <c r="AA327" s="449"/>
      <c r="AB327" s="449"/>
      <c r="AC327" s="449"/>
      <c r="AD327" s="449"/>
      <c r="AE327" s="449"/>
      <c r="AF327" s="449"/>
      <c r="AG327" s="449"/>
      <c r="AH327" s="449"/>
      <c r="AI327" s="449"/>
      <c r="AJ327" s="449"/>
      <c r="AK327" s="449"/>
      <c r="AL327" s="449"/>
      <c r="AM327" s="449"/>
      <c r="AN327" s="449"/>
    </row>
    <row r="328" spans="15:40">
      <c r="O328" s="492"/>
      <c r="P328" s="492"/>
      <c r="Q328" s="492"/>
      <c r="R328" s="449"/>
      <c r="S328" s="449"/>
      <c r="T328" s="449"/>
      <c r="U328" s="449"/>
      <c r="V328" s="449"/>
      <c r="W328" s="449"/>
      <c r="X328" s="449"/>
      <c r="Y328" s="449"/>
      <c r="Z328" s="449"/>
      <c r="AA328" s="449"/>
      <c r="AB328" s="449"/>
      <c r="AC328" s="449"/>
      <c r="AD328" s="449"/>
      <c r="AE328" s="449"/>
      <c r="AF328" s="449"/>
      <c r="AG328" s="449"/>
      <c r="AH328" s="449"/>
      <c r="AI328" s="449"/>
      <c r="AJ328" s="449"/>
      <c r="AK328" s="449"/>
      <c r="AL328" s="449"/>
      <c r="AM328" s="449"/>
      <c r="AN328" s="449"/>
    </row>
    <row r="329" spans="15:40">
      <c r="O329" s="492"/>
      <c r="P329" s="492"/>
      <c r="Q329" s="492"/>
      <c r="R329" s="449"/>
      <c r="S329" s="449"/>
      <c r="T329" s="449"/>
      <c r="U329" s="449"/>
      <c r="V329" s="449"/>
      <c r="W329" s="449"/>
      <c r="X329" s="449"/>
      <c r="Y329" s="449"/>
      <c r="Z329" s="449"/>
      <c r="AA329" s="449"/>
      <c r="AB329" s="449"/>
      <c r="AC329" s="449"/>
      <c r="AD329" s="449"/>
      <c r="AE329" s="449"/>
      <c r="AF329" s="449"/>
      <c r="AG329" s="449"/>
      <c r="AH329" s="449"/>
      <c r="AI329" s="449"/>
      <c r="AJ329" s="449"/>
      <c r="AK329" s="449"/>
      <c r="AL329" s="449"/>
      <c r="AM329" s="449"/>
      <c r="AN329" s="449"/>
    </row>
    <row r="330" spans="15:40">
      <c r="O330" s="492"/>
      <c r="P330" s="492"/>
      <c r="Q330" s="492"/>
      <c r="R330" s="449"/>
      <c r="S330" s="449"/>
      <c r="T330" s="449"/>
      <c r="U330" s="449"/>
      <c r="V330" s="449"/>
      <c r="W330" s="449"/>
      <c r="X330" s="449"/>
      <c r="Y330" s="449"/>
      <c r="Z330" s="449"/>
      <c r="AA330" s="449"/>
      <c r="AB330" s="449"/>
      <c r="AC330" s="449"/>
      <c r="AD330" s="449"/>
      <c r="AE330" s="449"/>
      <c r="AF330" s="449"/>
      <c r="AG330" s="449"/>
      <c r="AH330" s="449"/>
      <c r="AI330" s="449"/>
      <c r="AJ330" s="449"/>
      <c r="AK330" s="449"/>
      <c r="AL330" s="449"/>
      <c r="AM330" s="449"/>
      <c r="AN330" s="449"/>
    </row>
    <row r="331" spans="15:40">
      <c r="O331" s="492"/>
      <c r="P331" s="492"/>
      <c r="Q331" s="492"/>
      <c r="R331" s="449"/>
      <c r="S331" s="449"/>
      <c r="T331" s="449"/>
      <c r="U331" s="449"/>
      <c r="V331" s="449"/>
      <c r="W331" s="449"/>
      <c r="X331" s="449"/>
      <c r="Y331" s="449"/>
      <c r="Z331" s="449"/>
      <c r="AA331" s="449"/>
      <c r="AB331" s="449"/>
      <c r="AC331" s="449"/>
      <c r="AD331" s="449"/>
      <c r="AE331" s="449"/>
      <c r="AF331" s="449"/>
      <c r="AG331" s="449"/>
      <c r="AH331" s="449"/>
      <c r="AI331" s="449"/>
      <c r="AJ331" s="449"/>
      <c r="AK331" s="449"/>
      <c r="AL331" s="449"/>
      <c r="AM331" s="449"/>
      <c r="AN331" s="449"/>
    </row>
    <row r="332" spans="15:40">
      <c r="O332" s="492"/>
      <c r="P332" s="492"/>
      <c r="Q332" s="492"/>
      <c r="R332" s="449"/>
      <c r="S332" s="449"/>
      <c r="T332" s="449"/>
      <c r="U332" s="449"/>
      <c r="V332" s="449"/>
      <c r="W332" s="449"/>
      <c r="X332" s="449"/>
      <c r="Y332" s="449"/>
      <c r="Z332" s="449"/>
      <c r="AA332" s="449"/>
      <c r="AB332" s="449"/>
      <c r="AC332" s="449"/>
      <c r="AD332" s="449"/>
      <c r="AE332" s="449"/>
      <c r="AF332" s="449"/>
      <c r="AG332" s="449"/>
      <c r="AH332" s="449"/>
      <c r="AI332" s="449"/>
      <c r="AJ332" s="449"/>
      <c r="AK332" s="449"/>
      <c r="AL332" s="449"/>
      <c r="AM332" s="449"/>
      <c r="AN332" s="449"/>
    </row>
    <row r="333" spans="15:40">
      <c r="O333" s="492"/>
      <c r="P333" s="492"/>
      <c r="Q333" s="492"/>
      <c r="R333" s="449"/>
      <c r="S333" s="449"/>
      <c r="T333" s="449"/>
      <c r="U333" s="449"/>
      <c r="V333" s="449"/>
      <c r="W333" s="449"/>
      <c r="X333" s="449"/>
      <c r="Y333" s="449"/>
      <c r="Z333" s="449"/>
      <c r="AA333" s="449"/>
      <c r="AB333" s="449"/>
      <c r="AC333" s="449"/>
      <c r="AD333" s="449"/>
      <c r="AE333" s="449"/>
      <c r="AF333" s="449"/>
      <c r="AG333" s="449"/>
      <c r="AH333" s="449"/>
      <c r="AI333" s="449"/>
      <c r="AJ333" s="449"/>
      <c r="AK333" s="449"/>
      <c r="AL333" s="449"/>
      <c r="AM333" s="449"/>
      <c r="AN333" s="449"/>
    </row>
    <row r="334" spans="15:40">
      <c r="O334" s="492"/>
      <c r="P334" s="492"/>
      <c r="Q334" s="492"/>
      <c r="R334" s="449"/>
      <c r="S334" s="449"/>
      <c r="T334" s="449"/>
      <c r="U334" s="449"/>
      <c r="V334" s="449"/>
      <c r="W334" s="449"/>
      <c r="X334" s="449"/>
      <c r="Y334" s="449"/>
      <c r="Z334" s="449"/>
      <c r="AA334" s="449"/>
      <c r="AB334" s="449"/>
      <c r="AC334" s="449"/>
      <c r="AD334" s="449"/>
      <c r="AE334" s="449"/>
      <c r="AF334" s="449"/>
      <c r="AG334" s="449"/>
      <c r="AH334" s="449"/>
      <c r="AI334" s="449"/>
      <c r="AJ334" s="449"/>
      <c r="AK334" s="449"/>
      <c r="AL334" s="449"/>
      <c r="AM334" s="449"/>
      <c r="AN334" s="449"/>
    </row>
    <row r="335" spans="15:40">
      <c r="O335" s="492"/>
      <c r="P335" s="492"/>
      <c r="Q335" s="492"/>
      <c r="R335" s="449"/>
      <c r="S335" s="449"/>
      <c r="T335" s="449"/>
      <c r="U335" s="449"/>
      <c r="V335" s="449"/>
      <c r="W335" s="449"/>
      <c r="X335" s="449"/>
      <c r="Y335" s="449"/>
      <c r="Z335" s="449"/>
      <c r="AA335" s="449"/>
      <c r="AB335" s="449"/>
      <c r="AC335" s="449"/>
      <c r="AD335" s="449"/>
      <c r="AE335" s="449"/>
      <c r="AF335" s="449"/>
      <c r="AG335" s="449"/>
      <c r="AH335" s="449"/>
      <c r="AI335" s="449"/>
      <c r="AJ335" s="449"/>
      <c r="AK335" s="449"/>
      <c r="AL335" s="449"/>
      <c r="AM335" s="449"/>
      <c r="AN335" s="449"/>
    </row>
    <row r="336" spans="15:40">
      <c r="O336" s="492"/>
      <c r="P336" s="492"/>
      <c r="Q336" s="492"/>
      <c r="R336" s="449"/>
      <c r="S336" s="449"/>
      <c r="T336" s="449"/>
      <c r="U336" s="449"/>
      <c r="V336" s="449"/>
      <c r="W336" s="449"/>
      <c r="X336" s="449"/>
      <c r="Y336" s="449"/>
      <c r="Z336" s="449"/>
      <c r="AA336" s="449"/>
      <c r="AB336" s="449"/>
      <c r="AC336" s="449"/>
      <c r="AD336" s="449"/>
      <c r="AE336" s="449"/>
      <c r="AF336" s="449"/>
      <c r="AG336" s="449"/>
      <c r="AH336" s="449"/>
      <c r="AI336" s="449"/>
      <c r="AJ336" s="449"/>
      <c r="AK336" s="449"/>
      <c r="AL336" s="449"/>
      <c r="AM336" s="449"/>
      <c r="AN336" s="449"/>
    </row>
    <row r="337" spans="15:40">
      <c r="O337" s="492"/>
      <c r="P337" s="492"/>
      <c r="Q337" s="492"/>
      <c r="R337" s="449"/>
      <c r="S337" s="449"/>
      <c r="T337" s="449"/>
      <c r="U337" s="449"/>
      <c r="V337" s="449"/>
      <c r="W337" s="449"/>
      <c r="X337" s="449"/>
      <c r="Y337" s="449"/>
      <c r="Z337" s="449"/>
      <c r="AA337" s="449"/>
      <c r="AB337" s="449"/>
      <c r="AC337" s="449"/>
      <c r="AD337" s="449"/>
      <c r="AE337" s="449"/>
      <c r="AF337" s="449"/>
      <c r="AG337" s="449"/>
      <c r="AH337" s="449"/>
      <c r="AI337" s="449"/>
      <c r="AJ337" s="449"/>
      <c r="AK337" s="449"/>
      <c r="AL337" s="449"/>
      <c r="AM337" s="449"/>
      <c r="AN337" s="449"/>
    </row>
    <row r="338" spans="15:40">
      <c r="O338" s="492"/>
      <c r="P338" s="492"/>
      <c r="Q338" s="492"/>
      <c r="R338" s="449"/>
      <c r="S338" s="449"/>
      <c r="T338" s="449"/>
      <c r="U338" s="449"/>
      <c r="V338" s="449"/>
      <c r="W338" s="449"/>
      <c r="X338" s="449"/>
      <c r="Y338" s="449"/>
      <c r="Z338" s="449"/>
      <c r="AA338" s="449"/>
      <c r="AB338" s="449"/>
      <c r="AC338" s="449"/>
      <c r="AD338" s="449"/>
      <c r="AE338" s="449"/>
      <c r="AF338" s="449"/>
      <c r="AG338" s="449"/>
      <c r="AH338" s="449"/>
      <c r="AI338" s="449"/>
      <c r="AJ338" s="449"/>
      <c r="AK338" s="449"/>
      <c r="AL338" s="449"/>
      <c r="AM338" s="449"/>
      <c r="AN338" s="449"/>
    </row>
    <row r="339" spans="15:40">
      <c r="O339" s="492"/>
      <c r="P339" s="492"/>
      <c r="Q339" s="492"/>
      <c r="R339" s="449"/>
      <c r="S339" s="449"/>
      <c r="T339" s="449"/>
      <c r="U339" s="449"/>
      <c r="V339" s="449"/>
      <c r="W339" s="449"/>
      <c r="X339" s="449"/>
      <c r="Y339" s="449"/>
      <c r="Z339" s="449"/>
      <c r="AA339" s="449"/>
      <c r="AB339" s="449"/>
      <c r="AC339" s="449"/>
      <c r="AD339" s="449"/>
      <c r="AE339" s="449"/>
      <c r="AF339" s="449"/>
      <c r="AG339" s="449"/>
      <c r="AH339" s="449"/>
      <c r="AI339" s="449"/>
      <c r="AJ339" s="449"/>
      <c r="AK339" s="449"/>
      <c r="AL339" s="449"/>
      <c r="AM339" s="449"/>
      <c r="AN339" s="449"/>
    </row>
    <row r="340" spans="15:40">
      <c r="O340" s="492"/>
      <c r="P340" s="492"/>
      <c r="Q340" s="492"/>
      <c r="R340" s="449"/>
      <c r="S340" s="449"/>
      <c r="T340" s="449"/>
      <c r="U340" s="449"/>
      <c r="V340" s="449"/>
      <c r="W340" s="449"/>
      <c r="X340" s="449"/>
      <c r="Y340" s="449"/>
      <c r="Z340" s="449"/>
      <c r="AA340" s="449"/>
      <c r="AB340" s="449"/>
      <c r="AC340" s="449"/>
      <c r="AD340" s="449"/>
      <c r="AE340" s="449"/>
      <c r="AF340" s="449"/>
      <c r="AG340" s="449"/>
      <c r="AH340" s="449"/>
      <c r="AI340" s="449"/>
      <c r="AJ340" s="449"/>
      <c r="AK340" s="449"/>
      <c r="AL340" s="449"/>
      <c r="AM340" s="449"/>
      <c r="AN340" s="449"/>
    </row>
    <row r="341" spans="15:40">
      <c r="O341" s="492"/>
      <c r="P341" s="492"/>
      <c r="Q341" s="492"/>
      <c r="R341" s="449"/>
      <c r="S341" s="449"/>
      <c r="T341" s="449"/>
      <c r="U341" s="449"/>
      <c r="V341" s="449"/>
      <c r="W341" s="449"/>
      <c r="X341" s="449"/>
      <c r="Y341" s="449"/>
      <c r="Z341" s="449"/>
      <c r="AA341" s="449"/>
      <c r="AB341" s="449"/>
      <c r="AC341" s="449"/>
      <c r="AD341" s="449"/>
      <c r="AE341" s="449"/>
      <c r="AF341" s="449"/>
      <c r="AG341" s="449"/>
      <c r="AH341" s="449"/>
      <c r="AI341" s="449"/>
      <c r="AJ341" s="449"/>
      <c r="AK341" s="449"/>
      <c r="AL341" s="449"/>
      <c r="AM341" s="449"/>
      <c r="AN341" s="449"/>
    </row>
    <row r="342" spans="15:40">
      <c r="O342" s="492"/>
      <c r="P342" s="492"/>
      <c r="Q342" s="492"/>
      <c r="R342" s="449"/>
      <c r="S342" s="449"/>
      <c r="T342" s="449"/>
      <c r="U342" s="449"/>
      <c r="V342" s="449"/>
      <c r="W342" s="449"/>
      <c r="X342" s="449"/>
      <c r="Y342" s="449"/>
      <c r="Z342" s="449"/>
      <c r="AA342" s="449"/>
      <c r="AB342" s="449"/>
      <c r="AC342" s="449"/>
      <c r="AD342" s="449"/>
      <c r="AE342" s="449"/>
      <c r="AF342" s="449"/>
      <c r="AG342" s="449"/>
      <c r="AH342" s="449"/>
      <c r="AI342" s="449"/>
      <c r="AJ342" s="449"/>
      <c r="AK342" s="449"/>
      <c r="AL342" s="449"/>
      <c r="AM342" s="449"/>
      <c r="AN342" s="449"/>
    </row>
    <row r="343" spans="15:40">
      <c r="O343" s="492"/>
      <c r="P343" s="492"/>
      <c r="Q343" s="492"/>
      <c r="R343" s="449"/>
      <c r="S343" s="449"/>
      <c r="T343" s="449"/>
      <c r="U343" s="449"/>
      <c r="V343" s="449"/>
      <c r="W343" s="449"/>
      <c r="X343" s="449"/>
      <c r="Y343" s="449"/>
      <c r="Z343" s="449"/>
      <c r="AA343" s="449"/>
      <c r="AB343" s="449"/>
      <c r="AC343" s="449"/>
      <c r="AD343" s="449"/>
      <c r="AE343" s="449"/>
      <c r="AF343" s="449"/>
      <c r="AG343" s="449"/>
      <c r="AH343" s="449"/>
      <c r="AI343" s="449"/>
      <c r="AJ343" s="449"/>
      <c r="AK343" s="449"/>
      <c r="AL343" s="449"/>
      <c r="AM343" s="449"/>
      <c r="AN343" s="449"/>
    </row>
    <row r="344" spans="15:40">
      <c r="O344" s="492"/>
      <c r="P344" s="492"/>
      <c r="Q344" s="492"/>
      <c r="R344" s="449"/>
      <c r="S344" s="449"/>
      <c r="T344" s="449"/>
      <c r="U344" s="449"/>
      <c r="V344" s="449"/>
      <c r="W344" s="449"/>
      <c r="X344" s="449"/>
      <c r="Y344" s="449"/>
      <c r="Z344" s="449"/>
      <c r="AA344" s="449"/>
      <c r="AB344" s="449"/>
      <c r="AC344" s="449"/>
      <c r="AD344" s="449"/>
      <c r="AE344" s="449"/>
      <c r="AF344" s="449"/>
      <c r="AG344" s="449"/>
      <c r="AH344" s="449"/>
      <c r="AI344" s="449"/>
      <c r="AJ344" s="449"/>
      <c r="AK344" s="449"/>
      <c r="AL344" s="449"/>
      <c r="AM344" s="449"/>
      <c r="AN344" s="449"/>
    </row>
    <row r="345" spans="15:40">
      <c r="O345" s="492"/>
      <c r="P345" s="492"/>
      <c r="Q345" s="492"/>
      <c r="R345" s="449"/>
      <c r="S345" s="449"/>
      <c r="T345" s="449"/>
      <c r="U345" s="449"/>
      <c r="V345" s="449"/>
      <c r="W345" s="449"/>
      <c r="X345" s="449"/>
      <c r="Y345" s="449"/>
      <c r="Z345" s="449"/>
      <c r="AA345" s="449"/>
      <c r="AB345" s="449"/>
      <c r="AC345" s="449"/>
      <c r="AD345" s="449"/>
      <c r="AE345" s="449"/>
      <c r="AF345" s="449"/>
      <c r="AG345" s="449"/>
      <c r="AH345" s="449"/>
      <c r="AI345" s="449"/>
      <c r="AJ345" s="449"/>
      <c r="AK345" s="449"/>
      <c r="AL345" s="449"/>
      <c r="AM345" s="449"/>
      <c r="AN345" s="449"/>
    </row>
    <row r="346" spans="15:40">
      <c r="O346" s="492"/>
      <c r="P346" s="492"/>
      <c r="Q346" s="492"/>
      <c r="R346" s="449"/>
      <c r="S346" s="449"/>
      <c r="T346" s="449"/>
      <c r="U346" s="449"/>
      <c r="V346" s="449"/>
      <c r="W346" s="449"/>
      <c r="X346" s="449"/>
      <c r="Y346" s="449"/>
      <c r="Z346" s="449"/>
      <c r="AA346" s="449"/>
      <c r="AB346" s="449"/>
      <c r="AC346" s="449"/>
      <c r="AD346" s="449"/>
      <c r="AE346" s="449"/>
      <c r="AF346" s="449"/>
      <c r="AG346" s="449"/>
      <c r="AH346" s="449"/>
      <c r="AI346" s="449"/>
      <c r="AJ346" s="449"/>
      <c r="AK346" s="449"/>
      <c r="AL346" s="449"/>
      <c r="AM346" s="449"/>
      <c r="AN346" s="449"/>
    </row>
    <row r="347" spans="15:40">
      <c r="O347" s="492"/>
      <c r="P347" s="492"/>
      <c r="Q347" s="492"/>
      <c r="R347" s="449"/>
      <c r="S347" s="449"/>
      <c r="T347" s="449"/>
      <c r="U347" s="449"/>
      <c r="V347" s="449"/>
      <c r="W347" s="449"/>
      <c r="X347" s="449"/>
      <c r="Y347" s="449"/>
      <c r="Z347" s="449"/>
      <c r="AA347" s="449"/>
      <c r="AB347" s="449"/>
      <c r="AC347" s="449"/>
      <c r="AD347" s="449"/>
      <c r="AE347" s="449"/>
      <c r="AF347" s="449"/>
      <c r="AG347" s="449"/>
      <c r="AH347" s="449"/>
      <c r="AI347" s="449"/>
      <c r="AJ347" s="449"/>
      <c r="AK347" s="449"/>
      <c r="AL347" s="449"/>
      <c r="AM347" s="449"/>
      <c r="AN347" s="449"/>
    </row>
    <row r="348" spans="15:40">
      <c r="O348" s="492"/>
      <c r="P348" s="492"/>
      <c r="Q348" s="492"/>
      <c r="R348" s="449"/>
      <c r="S348" s="449"/>
      <c r="T348" s="449"/>
      <c r="U348" s="449"/>
      <c r="V348" s="449"/>
      <c r="W348" s="449"/>
      <c r="X348" s="449"/>
      <c r="Y348" s="449"/>
      <c r="Z348" s="449"/>
      <c r="AA348" s="449"/>
      <c r="AB348" s="449"/>
      <c r="AC348" s="449"/>
      <c r="AD348" s="449"/>
      <c r="AE348" s="449"/>
      <c r="AF348" s="449"/>
      <c r="AG348" s="449"/>
      <c r="AH348" s="449"/>
      <c r="AI348" s="449"/>
      <c r="AJ348" s="449"/>
      <c r="AK348" s="449"/>
      <c r="AL348" s="449"/>
      <c r="AM348" s="449"/>
      <c r="AN348" s="449"/>
    </row>
    <row r="349" spans="15:40">
      <c r="O349" s="492"/>
      <c r="P349" s="492"/>
      <c r="Q349" s="492"/>
      <c r="R349" s="449"/>
      <c r="S349" s="449"/>
      <c r="T349" s="449"/>
      <c r="U349" s="449"/>
      <c r="V349" s="449"/>
      <c r="W349" s="449"/>
      <c r="X349" s="449"/>
      <c r="Y349" s="449"/>
      <c r="Z349" s="449"/>
      <c r="AA349" s="449"/>
      <c r="AB349" s="449"/>
      <c r="AC349" s="449"/>
      <c r="AD349" s="449"/>
      <c r="AE349" s="449"/>
      <c r="AF349" s="449"/>
      <c r="AG349" s="449"/>
      <c r="AH349" s="449"/>
      <c r="AI349" s="449"/>
      <c r="AJ349" s="449"/>
      <c r="AK349" s="449"/>
      <c r="AL349" s="449"/>
      <c r="AM349" s="449"/>
      <c r="AN349" s="449"/>
    </row>
    <row r="350" spans="15:40">
      <c r="O350" s="492"/>
      <c r="P350" s="492"/>
      <c r="Q350" s="492"/>
      <c r="R350" s="449"/>
      <c r="S350" s="449"/>
      <c r="T350" s="449"/>
      <c r="U350" s="449"/>
      <c r="V350" s="449"/>
      <c r="W350" s="449"/>
      <c r="X350" s="449"/>
      <c r="Y350" s="449"/>
      <c r="Z350" s="449"/>
      <c r="AA350" s="449"/>
      <c r="AB350" s="449"/>
      <c r="AC350" s="449"/>
      <c r="AD350" s="449"/>
      <c r="AE350" s="449"/>
      <c r="AF350" s="449"/>
      <c r="AG350" s="449"/>
      <c r="AH350" s="449"/>
      <c r="AI350" s="449"/>
      <c r="AJ350" s="449"/>
      <c r="AK350" s="449"/>
      <c r="AL350" s="449"/>
      <c r="AM350" s="449"/>
      <c r="AN350" s="449"/>
    </row>
    <row r="351" spans="15:40">
      <c r="O351" s="492"/>
      <c r="P351" s="492"/>
      <c r="Q351" s="492"/>
      <c r="R351" s="449"/>
      <c r="S351" s="449"/>
      <c r="T351" s="449"/>
      <c r="U351" s="449"/>
      <c r="V351" s="449"/>
      <c r="W351" s="449"/>
      <c r="X351" s="449"/>
      <c r="Y351" s="449"/>
      <c r="Z351" s="449"/>
      <c r="AA351" s="449"/>
      <c r="AB351" s="449"/>
      <c r="AC351" s="449"/>
      <c r="AD351" s="449"/>
      <c r="AE351" s="449"/>
      <c r="AF351" s="449"/>
      <c r="AG351" s="449"/>
      <c r="AH351" s="449"/>
      <c r="AI351" s="449"/>
      <c r="AJ351" s="449"/>
      <c r="AK351" s="449"/>
      <c r="AL351" s="449"/>
      <c r="AM351" s="449"/>
      <c r="AN351" s="449"/>
    </row>
    <row r="352" spans="15:40">
      <c r="O352" s="492"/>
      <c r="P352" s="492"/>
      <c r="Q352" s="492"/>
      <c r="R352" s="449"/>
      <c r="S352" s="449"/>
      <c r="T352" s="449"/>
      <c r="U352" s="449"/>
      <c r="V352" s="449"/>
      <c r="W352" s="449"/>
      <c r="X352" s="449"/>
      <c r="Y352" s="449"/>
      <c r="Z352" s="449"/>
      <c r="AA352" s="449"/>
      <c r="AB352" s="449"/>
      <c r="AC352" s="449"/>
      <c r="AD352" s="449"/>
      <c r="AE352" s="449"/>
      <c r="AF352" s="449"/>
      <c r="AG352" s="449"/>
      <c r="AH352" s="449"/>
      <c r="AI352" s="449"/>
      <c r="AJ352" s="449"/>
      <c r="AK352" s="449"/>
      <c r="AL352" s="449"/>
      <c r="AM352" s="449"/>
      <c r="AN352" s="449"/>
    </row>
    <row r="353" spans="15:40">
      <c r="O353" s="492"/>
      <c r="P353" s="492"/>
      <c r="Q353" s="492"/>
      <c r="R353" s="449"/>
      <c r="S353" s="449"/>
      <c r="T353" s="449"/>
      <c r="U353" s="449"/>
      <c r="V353" s="449"/>
      <c r="W353" s="449"/>
      <c r="X353" s="449"/>
      <c r="Y353" s="449"/>
      <c r="Z353" s="449"/>
      <c r="AA353" s="449"/>
      <c r="AB353" s="449"/>
      <c r="AC353" s="449"/>
      <c r="AD353" s="449"/>
      <c r="AE353" s="449"/>
      <c r="AF353" s="449"/>
      <c r="AG353" s="449"/>
      <c r="AH353" s="449"/>
      <c r="AI353" s="449"/>
      <c r="AJ353" s="449"/>
      <c r="AK353" s="449"/>
      <c r="AL353" s="449"/>
      <c r="AM353" s="449"/>
      <c r="AN353" s="449"/>
    </row>
    <row r="354" spans="15:40">
      <c r="O354" s="492"/>
      <c r="P354" s="492"/>
      <c r="Q354" s="492"/>
      <c r="R354" s="449"/>
      <c r="S354" s="449"/>
      <c r="T354" s="449"/>
      <c r="U354" s="449"/>
      <c r="V354" s="449"/>
      <c r="W354" s="449"/>
      <c r="X354" s="449"/>
      <c r="Y354" s="449"/>
      <c r="Z354" s="449"/>
      <c r="AA354" s="449"/>
      <c r="AB354" s="449"/>
      <c r="AC354" s="449"/>
      <c r="AD354" s="449"/>
      <c r="AE354" s="449"/>
      <c r="AF354" s="449"/>
      <c r="AG354" s="449"/>
      <c r="AH354" s="449"/>
      <c r="AI354" s="449"/>
      <c r="AJ354" s="449"/>
      <c r="AK354" s="449"/>
      <c r="AL354" s="449"/>
      <c r="AM354" s="449"/>
      <c r="AN354" s="449"/>
    </row>
    <row r="355" spans="15:40">
      <c r="O355" s="492"/>
      <c r="P355" s="492"/>
      <c r="Q355" s="492"/>
      <c r="R355" s="449"/>
      <c r="S355" s="449"/>
      <c r="T355" s="449"/>
      <c r="U355" s="449"/>
      <c r="V355" s="449"/>
      <c r="W355" s="449"/>
      <c r="X355" s="449"/>
      <c r="Y355" s="449"/>
      <c r="Z355" s="449"/>
      <c r="AA355" s="449"/>
      <c r="AB355" s="449"/>
      <c r="AC355" s="449"/>
      <c r="AD355" s="449"/>
      <c r="AE355" s="449"/>
      <c r="AF355" s="449"/>
      <c r="AG355" s="449"/>
      <c r="AH355" s="449"/>
      <c r="AI355" s="449"/>
      <c r="AJ355" s="449"/>
      <c r="AK355" s="449"/>
      <c r="AL355" s="449"/>
      <c r="AM355" s="449"/>
      <c r="AN355" s="449"/>
    </row>
    <row r="356" spans="15:40">
      <c r="O356" s="492"/>
      <c r="P356" s="492"/>
      <c r="Q356" s="492"/>
      <c r="R356" s="449"/>
      <c r="S356" s="449"/>
      <c r="T356" s="449"/>
      <c r="U356" s="449"/>
      <c r="V356" s="449"/>
      <c r="W356" s="449"/>
      <c r="X356" s="449"/>
      <c r="Y356" s="449"/>
      <c r="Z356" s="449"/>
      <c r="AA356" s="449"/>
      <c r="AB356" s="449"/>
      <c r="AC356" s="449"/>
      <c r="AD356" s="449"/>
      <c r="AE356" s="449"/>
      <c r="AF356" s="449"/>
      <c r="AG356" s="449"/>
      <c r="AH356" s="449"/>
      <c r="AI356" s="449"/>
      <c r="AJ356" s="449"/>
      <c r="AK356" s="449"/>
      <c r="AL356" s="449"/>
      <c r="AM356" s="449"/>
      <c r="AN356" s="449"/>
    </row>
    <row r="357" spans="15:40">
      <c r="O357" s="492"/>
      <c r="P357" s="492"/>
      <c r="Q357" s="492"/>
      <c r="R357" s="449"/>
      <c r="S357" s="449"/>
      <c r="T357" s="449"/>
      <c r="U357" s="449"/>
      <c r="V357" s="449"/>
      <c r="W357" s="449"/>
      <c r="X357" s="449"/>
      <c r="Y357" s="449"/>
      <c r="Z357" s="449"/>
      <c r="AA357" s="449"/>
      <c r="AB357" s="449"/>
      <c r="AC357" s="449"/>
      <c r="AD357" s="449"/>
      <c r="AE357" s="449"/>
      <c r="AF357" s="449"/>
      <c r="AG357" s="449"/>
      <c r="AH357" s="449"/>
      <c r="AI357" s="449"/>
      <c r="AJ357" s="449"/>
      <c r="AK357" s="449"/>
      <c r="AL357" s="449"/>
      <c r="AM357" s="449"/>
      <c r="AN357" s="449"/>
    </row>
    <row r="358" spans="15:40">
      <c r="O358" s="492"/>
      <c r="P358" s="492"/>
      <c r="Q358" s="492"/>
      <c r="R358" s="449"/>
      <c r="S358" s="449"/>
      <c r="T358" s="449"/>
      <c r="U358" s="449"/>
      <c r="V358" s="449"/>
      <c r="W358" s="449"/>
      <c r="X358" s="449"/>
      <c r="Y358" s="449"/>
      <c r="Z358" s="449"/>
      <c r="AA358" s="449"/>
      <c r="AB358" s="449"/>
      <c r="AC358" s="449"/>
      <c r="AD358" s="449"/>
      <c r="AE358" s="449"/>
      <c r="AF358" s="449"/>
      <c r="AG358" s="449"/>
      <c r="AH358" s="449"/>
      <c r="AI358" s="449"/>
      <c r="AJ358" s="449"/>
      <c r="AK358" s="449"/>
      <c r="AL358" s="449"/>
      <c r="AM358" s="449"/>
      <c r="AN358" s="449"/>
    </row>
    <row r="359" spans="15:40">
      <c r="O359" s="492"/>
      <c r="P359" s="492"/>
      <c r="Q359" s="492"/>
      <c r="R359" s="449"/>
      <c r="S359" s="449"/>
      <c r="T359" s="449"/>
      <c r="U359" s="449"/>
      <c r="V359" s="449"/>
      <c r="W359" s="449"/>
      <c r="X359" s="449"/>
      <c r="Y359" s="449"/>
      <c r="Z359" s="449"/>
      <c r="AA359" s="449"/>
      <c r="AB359" s="449"/>
      <c r="AC359" s="449"/>
      <c r="AD359" s="449"/>
      <c r="AE359" s="449"/>
      <c r="AF359" s="449"/>
      <c r="AG359" s="449"/>
      <c r="AH359" s="449"/>
      <c r="AI359" s="449"/>
      <c r="AJ359" s="449"/>
      <c r="AK359" s="449"/>
      <c r="AL359" s="449"/>
      <c r="AM359" s="449"/>
      <c r="AN359" s="449"/>
    </row>
    <row r="360" spans="15:40">
      <c r="O360" s="492"/>
      <c r="P360" s="492"/>
      <c r="Q360" s="492"/>
      <c r="R360" s="449"/>
      <c r="S360" s="449"/>
      <c r="T360" s="449"/>
      <c r="U360" s="449"/>
      <c r="V360" s="449"/>
      <c r="W360" s="449"/>
      <c r="X360" s="449"/>
      <c r="Y360" s="449"/>
      <c r="Z360" s="449"/>
      <c r="AA360" s="449"/>
      <c r="AB360" s="449"/>
      <c r="AC360" s="449"/>
      <c r="AD360" s="449"/>
      <c r="AE360" s="449"/>
      <c r="AF360" s="449"/>
      <c r="AG360" s="449"/>
      <c r="AH360" s="449"/>
      <c r="AI360" s="449"/>
      <c r="AJ360" s="449"/>
      <c r="AK360" s="449"/>
      <c r="AL360" s="449"/>
      <c r="AM360" s="449"/>
      <c r="AN360" s="449"/>
    </row>
    <row r="361" spans="15:40">
      <c r="O361" s="492"/>
      <c r="P361" s="492"/>
      <c r="Q361" s="492"/>
      <c r="R361" s="449"/>
      <c r="S361" s="449"/>
      <c r="T361" s="449"/>
      <c r="U361" s="449"/>
      <c r="V361" s="449"/>
      <c r="W361" s="449"/>
      <c r="X361" s="449"/>
      <c r="Y361" s="449"/>
      <c r="Z361" s="449"/>
      <c r="AA361" s="449"/>
      <c r="AB361" s="449"/>
      <c r="AC361" s="449"/>
      <c r="AD361" s="449"/>
      <c r="AE361" s="449"/>
      <c r="AF361" s="449"/>
      <c r="AG361" s="449"/>
      <c r="AH361" s="449"/>
      <c r="AI361" s="449"/>
      <c r="AJ361" s="449"/>
      <c r="AK361" s="449"/>
      <c r="AL361" s="449"/>
      <c r="AM361" s="449"/>
      <c r="AN361" s="449"/>
    </row>
    <row r="362" spans="15:40">
      <c r="O362" s="492"/>
      <c r="P362" s="492"/>
      <c r="Q362" s="492"/>
      <c r="R362" s="449"/>
      <c r="S362" s="449"/>
      <c r="T362" s="449"/>
      <c r="U362" s="449"/>
      <c r="V362" s="449"/>
      <c r="W362" s="449"/>
      <c r="X362" s="449"/>
      <c r="Y362" s="449"/>
      <c r="Z362" s="449"/>
      <c r="AA362" s="449"/>
      <c r="AB362" s="449"/>
      <c r="AC362" s="449"/>
      <c r="AD362" s="449"/>
      <c r="AE362" s="449"/>
      <c r="AF362" s="449"/>
      <c r="AG362" s="449"/>
      <c r="AH362" s="449"/>
      <c r="AI362" s="449"/>
      <c r="AJ362" s="449"/>
      <c r="AK362" s="449"/>
      <c r="AL362" s="449"/>
      <c r="AM362" s="449"/>
      <c r="AN362" s="449"/>
    </row>
    <row r="363" spans="15:40">
      <c r="O363" s="492"/>
      <c r="P363" s="492"/>
      <c r="Q363" s="492"/>
      <c r="R363" s="449"/>
      <c r="S363" s="449"/>
      <c r="T363" s="449"/>
      <c r="U363" s="449"/>
      <c r="V363" s="449"/>
      <c r="W363" s="449"/>
      <c r="X363" s="449"/>
      <c r="Y363" s="449"/>
      <c r="Z363" s="449"/>
      <c r="AA363" s="449"/>
      <c r="AB363" s="449"/>
      <c r="AC363" s="449"/>
      <c r="AD363" s="449"/>
      <c r="AE363" s="449"/>
      <c r="AF363" s="449"/>
      <c r="AG363" s="449"/>
      <c r="AH363" s="449"/>
      <c r="AI363" s="449"/>
      <c r="AJ363" s="449"/>
      <c r="AK363" s="449"/>
      <c r="AL363" s="449"/>
      <c r="AM363" s="449"/>
      <c r="AN363" s="449"/>
    </row>
    <row r="364" spans="15:40">
      <c r="O364" s="492"/>
      <c r="P364" s="492"/>
      <c r="Q364" s="492"/>
      <c r="R364" s="449"/>
      <c r="S364" s="449"/>
      <c r="T364" s="449"/>
      <c r="U364" s="449"/>
      <c r="V364" s="449"/>
      <c r="W364" s="449"/>
      <c r="X364" s="449"/>
      <c r="Y364" s="449"/>
      <c r="Z364" s="449"/>
      <c r="AA364" s="449"/>
      <c r="AB364" s="449"/>
      <c r="AC364" s="449"/>
      <c r="AD364" s="449"/>
      <c r="AE364" s="449"/>
      <c r="AF364" s="449"/>
      <c r="AG364" s="449"/>
      <c r="AH364" s="449"/>
      <c r="AI364" s="449"/>
      <c r="AJ364" s="449"/>
      <c r="AK364" s="449"/>
      <c r="AL364" s="449"/>
      <c r="AM364" s="449"/>
      <c r="AN364" s="449"/>
    </row>
    <row r="365" spans="15:40">
      <c r="O365" s="492"/>
      <c r="P365" s="492"/>
      <c r="Q365" s="492"/>
      <c r="R365" s="449"/>
      <c r="S365" s="449"/>
      <c r="T365" s="449"/>
      <c r="U365" s="449"/>
      <c r="V365" s="449"/>
      <c r="W365" s="449"/>
      <c r="X365" s="449"/>
      <c r="Y365" s="449"/>
      <c r="Z365" s="449"/>
      <c r="AA365" s="449"/>
      <c r="AB365" s="449"/>
      <c r="AC365" s="449"/>
      <c r="AD365" s="449"/>
      <c r="AE365" s="449"/>
      <c r="AF365" s="449"/>
      <c r="AG365" s="449"/>
      <c r="AH365" s="449"/>
      <c r="AI365" s="449"/>
      <c r="AJ365" s="449"/>
      <c r="AK365" s="449"/>
      <c r="AL365" s="449"/>
      <c r="AM365" s="449"/>
      <c r="AN365" s="449"/>
    </row>
    <row r="366" spans="15:40">
      <c r="O366" s="492"/>
      <c r="P366" s="492"/>
      <c r="Q366" s="492"/>
      <c r="R366" s="449"/>
      <c r="S366" s="449"/>
      <c r="T366" s="449"/>
      <c r="U366" s="449"/>
      <c r="V366" s="449"/>
      <c r="W366" s="449"/>
      <c r="X366" s="449"/>
      <c r="Y366" s="449"/>
      <c r="Z366" s="449"/>
      <c r="AA366" s="449"/>
      <c r="AB366" s="449"/>
      <c r="AC366" s="449"/>
      <c r="AD366" s="449"/>
      <c r="AE366" s="449"/>
      <c r="AF366" s="449"/>
      <c r="AG366" s="449"/>
      <c r="AH366" s="449"/>
      <c r="AI366" s="449"/>
      <c r="AJ366" s="449"/>
      <c r="AK366" s="449"/>
      <c r="AL366" s="449"/>
      <c r="AM366" s="449"/>
      <c r="AN366" s="449"/>
    </row>
    <row r="367" spans="15:40">
      <c r="O367" s="492"/>
      <c r="P367" s="492"/>
      <c r="Q367" s="492"/>
      <c r="R367" s="449"/>
      <c r="S367" s="449"/>
      <c r="T367" s="449"/>
      <c r="U367" s="449"/>
      <c r="V367" s="449"/>
      <c r="W367" s="449"/>
      <c r="X367" s="449"/>
      <c r="Y367" s="449"/>
      <c r="Z367" s="449"/>
      <c r="AA367" s="449"/>
      <c r="AB367" s="449"/>
      <c r="AC367" s="449"/>
      <c r="AD367" s="449"/>
      <c r="AE367" s="449"/>
      <c r="AF367" s="449"/>
      <c r="AG367" s="449"/>
      <c r="AH367" s="449"/>
      <c r="AI367" s="449"/>
      <c r="AJ367" s="449"/>
      <c r="AK367" s="449"/>
      <c r="AL367" s="449"/>
      <c r="AM367" s="449"/>
      <c r="AN367" s="449"/>
    </row>
    <row r="368" spans="15:40">
      <c r="O368" s="492"/>
      <c r="P368" s="492"/>
      <c r="Q368" s="492"/>
      <c r="R368" s="449"/>
      <c r="S368" s="449"/>
      <c r="T368" s="449"/>
      <c r="U368" s="449"/>
      <c r="V368" s="449"/>
      <c r="W368" s="449"/>
      <c r="X368" s="449"/>
      <c r="Y368" s="449"/>
      <c r="Z368" s="449"/>
      <c r="AA368" s="449"/>
      <c r="AB368" s="449"/>
      <c r="AC368" s="449"/>
      <c r="AD368" s="449"/>
      <c r="AE368" s="449"/>
      <c r="AF368" s="449"/>
      <c r="AG368" s="449"/>
      <c r="AH368" s="449"/>
      <c r="AI368" s="449"/>
      <c r="AJ368" s="449"/>
      <c r="AK368" s="449"/>
      <c r="AL368" s="449"/>
      <c r="AM368" s="449"/>
      <c r="AN368" s="449"/>
    </row>
    <row r="369" spans="15:40">
      <c r="O369" s="492"/>
      <c r="P369" s="492"/>
      <c r="Q369" s="492"/>
      <c r="R369" s="449"/>
      <c r="S369" s="449"/>
      <c r="T369" s="449"/>
      <c r="U369" s="449"/>
      <c r="V369" s="449"/>
      <c r="W369" s="449"/>
      <c r="X369" s="449"/>
      <c r="Y369" s="449"/>
      <c r="Z369" s="449"/>
      <c r="AA369" s="449"/>
      <c r="AB369" s="449"/>
      <c r="AC369" s="449"/>
      <c r="AD369" s="449"/>
      <c r="AE369" s="449"/>
      <c r="AF369" s="449"/>
      <c r="AG369" s="449"/>
      <c r="AH369" s="449"/>
      <c r="AI369" s="449"/>
      <c r="AJ369" s="449"/>
      <c r="AK369" s="449"/>
      <c r="AL369" s="449"/>
      <c r="AM369" s="449"/>
      <c r="AN369" s="449"/>
    </row>
    <row r="370" spans="15:40">
      <c r="O370" s="492"/>
      <c r="P370" s="492"/>
      <c r="Q370" s="492"/>
      <c r="R370" s="449"/>
      <c r="S370" s="449"/>
      <c r="T370" s="449"/>
      <c r="U370" s="449"/>
      <c r="V370" s="449"/>
      <c r="W370" s="449"/>
      <c r="X370" s="449"/>
      <c r="Y370" s="449"/>
      <c r="Z370" s="449"/>
      <c r="AA370" s="449"/>
      <c r="AB370" s="449"/>
      <c r="AC370" s="449"/>
      <c r="AD370" s="449"/>
      <c r="AE370" s="449"/>
      <c r="AF370" s="449"/>
      <c r="AG370" s="449"/>
      <c r="AH370" s="449"/>
      <c r="AI370" s="449"/>
      <c r="AJ370" s="449"/>
      <c r="AK370" s="449"/>
      <c r="AL370" s="449"/>
      <c r="AM370" s="449"/>
      <c r="AN370" s="449"/>
    </row>
    <row r="371" spans="15:40">
      <c r="O371" s="492"/>
      <c r="P371" s="492"/>
      <c r="Q371" s="492"/>
      <c r="R371" s="449"/>
      <c r="S371" s="449"/>
      <c r="T371" s="449"/>
      <c r="U371" s="449"/>
      <c r="V371" s="449"/>
      <c r="W371" s="449"/>
      <c r="X371" s="449"/>
      <c r="Y371" s="449"/>
      <c r="Z371" s="449"/>
      <c r="AA371" s="449"/>
      <c r="AB371" s="449"/>
      <c r="AC371" s="449"/>
      <c r="AD371" s="449"/>
      <c r="AE371" s="449"/>
      <c r="AF371" s="449"/>
      <c r="AG371" s="449"/>
      <c r="AH371" s="449"/>
      <c r="AI371" s="449"/>
      <c r="AJ371" s="449"/>
      <c r="AK371" s="449"/>
      <c r="AL371" s="449"/>
      <c r="AM371" s="449"/>
      <c r="AN371" s="449"/>
    </row>
    <row r="372" spans="15:40">
      <c r="O372" s="492"/>
      <c r="P372" s="492"/>
      <c r="Q372" s="492"/>
      <c r="R372" s="449"/>
      <c r="S372" s="449"/>
      <c r="T372" s="449"/>
      <c r="U372" s="449"/>
      <c r="V372" s="449"/>
      <c r="W372" s="449"/>
      <c r="X372" s="449"/>
      <c r="Y372" s="449"/>
      <c r="Z372" s="449"/>
      <c r="AA372" s="449"/>
      <c r="AB372" s="449"/>
      <c r="AC372" s="449"/>
      <c r="AD372" s="449"/>
      <c r="AE372" s="449"/>
      <c r="AF372" s="449"/>
      <c r="AG372" s="449"/>
      <c r="AH372" s="449"/>
      <c r="AI372" s="449"/>
      <c r="AJ372" s="449"/>
      <c r="AK372" s="449"/>
      <c r="AL372" s="449"/>
      <c r="AM372" s="449"/>
      <c r="AN372" s="449"/>
    </row>
    <row r="373" spans="15:40">
      <c r="O373" s="492"/>
      <c r="P373" s="492"/>
      <c r="Q373" s="492"/>
      <c r="R373" s="449"/>
      <c r="S373" s="449"/>
      <c r="T373" s="449"/>
      <c r="U373" s="449"/>
      <c r="V373" s="449"/>
      <c r="W373" s="449"/>
      <c r="X373" s="449"/>
      <c r="Y373" s="449"/>
      <c r="Z373" s="449"/>
      <c r="AA373" s="449"/>
      <c r="AB373" s="449"/>
      <c r="AC373" s="449"/>
      <c r="AD373" s="449"/>
      <c r="AE373" s="449"/>
      <c r="AF373" s="449"/>
      <c r="AG373" s="449"/>
      <c r="AH373" s="449"/>
      <c r="AI373" s="449"/>
      <c r="AJ373" s="449"/>
      <c r="AK373" s="449"/>
      <c r="AL373" s="449"/>
      <c r="AM373" s="449"/>
      <c r="AN373" s="449"/>
    </row>
    <row r="374" spans="15:40">
      <c r="O374" s="492"/>
      <c r="P374" s="492"/>
      <c r="Q374" s="492"/>
      <c r="R374" s="449"/>
      <c r="S374" s="449"/>
      <c r="T374" s="449"/>
      <c r="U374" s="449"/>
      <c r="V374" s="449"/>
      <c r="W374" s="449"/>
      <c r="X374" s="449"/>
      <c r="Y374" s="449"/>
      <c r="Z374" s="449"/>
      <c r="AA374" s="449"/>
      <c r="AB374" s="449"/>
      <c r="AC374" s="449"/>
      <c r="AD374" s="449"/>
      <c r="AE374" s="449"/>
      <c r="AF374" s="449"/>
      <c r="AG374" s="449"/>
      <c r="AH374" s="449"/>
      <c r="AI374" s="449"/>
      <c r="AJ374" s="449"/>
      <c r="AK374" s="449"/>
      <c r="AL374" s="449"/>
      <c r="AM374" s="449"/>
      <c r="AN374" s="449"/>
    </row>
    <row r="375" spans="15:40">
      <c r="O375" s="492"/>
      <c r="P375" s="492"/>
      <c r="Q375" s="492"/>
      <c r="R375" s="449"/>
      <c r="S375" s="449"/>
      <c r="T375" s="449"/>
      <c r="U375" s="449"/>
      <c r="V375" s="449"/>
      <c r="W375" s="449"/>
      <c r="X375" s="449"/>
      <c r="Y375" s="449"/>
      <c r="Z375" s="449"/>
      <c r="AA375" s="449"/>
      <c r="AB375" s="449"/>
      <c r="AC375" s="449"/>
      <c r="AD375" s="449"/>
      <c r="AE375" s="449"/>
      <c r="AF375" s="449"/>
      <c r="AG375" s="449"/>
      <c r="AH375" s="449"/>
      <c r="AI375" s="449"/>
      <c r="AJ375" s="449"/>
      <c r="AK375" s="449"/>
      <c r="AL375" s="449"/>
      <c r="AM375" s="449"/>
      <c r="AN375" s="449"/>
    </row>
    <row r="376" spans="15:40">
      <c r="O376" s="492"/>
      <c r="P376" s="492"/>
      <c r="Q376" s="492"/>
      <c r="R376" s="449"/>
      <c r="S376" s="449"/>
      <c r="T376" s="449"/>
      <c r="U376" s="449"/>
      <c r="V376" s="449"/>
      <c r="W376" s="449"/>
      <c r="X376" s="449"/>
      <c r="Y376" s="449"/>
      <c r="Z376" s="449"/>
      <c r="AA376" s="449"/>
      <c r="AB376" s="449"/>
      <c r="AC376" s="449"/>
      <c r="AD376" s="449"/>
      <c r="AE376" s="449"/>
      <c r="AF376" s="449"/>
      <c r="AG376" s="449"/>
      <c r="AH376" s="449"/>
      <c r="AI376" s="449"/>
      <c r="AJ376" s="449"/>
      <c r="AK376" s="449"/>
      <c r="AL376" s="449"/>
      <c r="AM376" s="449"/>
      <c r="AN376" s="449"/>
    </row>
    <row r="377" spans="15:40">
      <c r="O377" s="492"/>
      <c r="P377" s="492"/>
      <c r="Q377" s="492"/>
      <c r="R377" s="449"/>
      <c r="S377" s="449"/>
      <c r="T377" s="449"/>
      <c r="U377" s="449"/>
      <c r="V377" s="449"/>
      <c r="W377" s="449"/>
      <c r="X377" s="449"/>
      <c r="Y377" s="449"/>
      <c r="Z377" s="449"/>
      <c r="AA377" s="449"/>
      <c r="AB377" s="449"/>
      <c r="AC377" s="449"/>
      <c r="AD377" s="449"/>
      <c r="AE377" s="449"/>
      <c r="AF377" s="449"/>
      <c r="AG377" s="449"/>
      <c r="AH377" s="449"/>
      <c r="AI377" s="449"/>
      <c r="AJ377" s="449"/>
      <c r="AK377" s="449"/>
      <c r="AL377" s="449"/>
      <c r="AM377" s="449"/>
      <c r="AN377" s="449"/>
    </row>
    <row r="378" spans="15:40">
      <c r="O378" s="492"/>
      <c r="P378" s="492"/>
      <c r="Q378" s="492"/>
      <c r="R378" s="449"/>
      <c r="S378" s="449"/>
      <c r="T378" s="449"/>
      <c r="U378" s="449"/>
      <c r="V378" s="449"/>
      <c r="W378" s="449"/>
      <c r="X378" s="449"/>
      <c r="Y378" s="449"/>
      <c r="Z378" s="449"/>
      <c r="AA378" s="449"/>
      <c r="AB378" s="449"/>
      <c r="AC378" s="449"/>
      <c r="AD378" s="449"/>
      <c r="AE378" s="449"/>
      <c r="AF378" s="449"/>
      <c r="AG378" s="449"/>
      <c r="AH378" s="449"/>
      <c r="AI378" s="449"/>
      <c r="AJ378" s="449"/>
      <c r="AK378" s="449"/>
      <c r="AL378" s="449"/>
      <c r="AM378" s="449"/>
      <c r="AN378" s="449"/>
    </row>
    <row r="379" spans="15:40">
      <c r="O379" s="492"/>
      <c r="P379" s="492"/>
      <c r="Q379" s="492"/>
      <c r="R379" s="449"/>
      <c r="S379" s="449"/>
      <c r="T379" s="449"/>
      <c r="U379" s="449"/>
      <c r="V379" s="449"/>
      <c r="W379" s="449"/>
      <c r="X379" s="449"/>
      <c r="Y379" s="449"/>
      <c r="Z379" s="449"/>
      <c r="AA379" s="449"/>
      <c r="AB379" s="449"/>
      <c r="AC379" s="449"/>
      <c r="AD379" s="449"/>
      <c r="AE379" s="449"/>
      <c r="AF379" s="449"/>
      <c r="AG379" s="449"/>
      <c r="AH379" s="449"/>
      <c r="AI379" s="449"/>
      <c r="AJ379" s="449"/>
      <c r="AK379" s="449"/>
      <c r="AL379" s="449"/>
      <c r="AM379" s="449"/>
      <c r="AN379" s="449"/>
    </row>
    <row r="380" spans="15:40">
      <c r="O380" s="492"/>
      <c r="P380" s="492"/>
      <c r="Q380" s="492"/>
      <c r="R380" s="449"/>
      <c r="S380" s="449"/>
      <c r="T380" s="449"/>
      <c r="U380" s="449"/>
      <c r="V380" s="449"/>
      <c r="W380" s="449"/>
      <c r="X380" s="449"/>
      <c r="Y380" s="449"/>
      <c r="Z380" s="449"/>
      <c r="AA380" s="449"/>
      <c r="AB380" s="449"/>
      <c r="AC380" s="449"/>
      <c r="AD380" s="449"/>
      <c r="AE380" s="449"/>
      <c r="AF380" s="449"/>
      <c r="AG380" s="449"/>
      <c r="AH380" s="449"/>
      <c r="AI380" s="449"/>
      <c r="AJ380" s="449"/>
      <c r="AK380" s="449"/>
      <c r="AL380" s="449"/>
      <c r="AM380" s="449"/>
      <c r="AN380" s="449"/>
    </row>
    <row r="381" spans="15:40">
      <c r="O381" s="492"/>
      <c r="P381" s="492"/>
      <c r="Q381" s="492"/>
      <c r="R381" s="449"/>
      <c r="S381" s="449"/>
      <c r="T381" s="449"/>
      <c r="U381" s="449"/>
      <c r="V381" s="449"/>
      <c r="W381" s="449"/>
      <c r="X381" s="449"/>
      <c r="Y381" s="449"/>
      <c r="Z381" s="449"/>
      <c r="AA381" s="449"/>
      <c r="AB381" s="449"/>
      <c r="AC381" s="449"/>
      <c r="AD381" s="449"/>
      <c r="AE381" s="449"/>
      <c r="AF381" s="449"/>
      <c r="AG381" s="449"/>
      <c r="AH381" s="449"/>
      <c r="AI381" s="449"/>
      <c r="AJ381" s="449"/>
      <c r="AK381" s="449"/>
      <c r="AL381" s="449"/>
      <c r="AM381" s="449"/>
      <c r="AN381" s="449"/>
    </row>
    <row r="382" spans="15:40">
      <c r="O382" s="492"/>
      <c r="P382" s="492"/>
      <c r="Q382" s="492"/>
      <c r="R382" s="449"/>
      <c r="S382" s="449"/>
      <c r="T382" s="449"/>
      <c r="U382" s="449"/>
      <c r="V382" s="449"/>
      <c r="W382" s="449"/>
      <c r="X382" s="449"/>
      <c r="Y382" s="449"/>
      <c r="Z382" s="449"/>
      <c r="AA382" s="449"/>
      <c r="AB382" s="449"/>
      <c r="AC382" s="449"/>
      <c r="AD382" s="449"/>
      <c r="AE382" s="449"/>
      <c r="AF382" s="449"/>
      <c r="AG382" s="449"/>
      <c r="AH382" s="449"/>
      <c r="AI382" s="449"/>
      <c r="AJ382" s="449"/>
      <c r="AK382" s="449"/>
      <c r="AL382" s="449"/>
      <c r="AM382" s="449"/>
      <c r="AN382" s="449"/>
    </row>
    <row r="383" spans="15:40">
      <c r="O383" s="492"/>
      <c r="P383" s="492"/>
      <c r="Q383" s="492"/>
      <c r="R383" s="449"/>
      <c r="S383" s="449"/>
      <c r="T383" s="449"/>
      <c r="U383" s="449"/>
      <c r="V383" s="449"/>
      <c r="W383" s="449"/>
      <c r="X383" s="449"/>
      <c r="Y383" s="449"/>
      <c r="Z383" s="449"/>
      <c r="AA383" s="449"/>
      <c r="AB383" s="449"/>
      <c r="AC383" s="449"/>
      <c r="AD383" s="449"/>
      <c r="AE383" s="449"/>
      <c r="AF383" s="449"/>
      <c r="AG383" s="449"/>
      <c r="AH383" s="449"/>
      <c r="AI383" s="449"/>
      <c r="AJ383" s="449"/>
      <c r="AK383" s="449"/>
      <c r="AL383" s="449"/>
      <c r="AM383" s="449"/>
      <c r="AN383" s="449"/>
    </row>
    <row r="384" spans="15:40">
      <c r="O384" s="492"/>
      <c r="P384" s="492"/>
      <c r="Q384" s="492"/>
      <c r="R384" s="449"/>
      <c r="S384" s="449"/>
      <c r="T384" s="449"/>
      <c r="U384" s="449"/>
      <c r="V384" s="449"/>
      <c r="W384" s="449"/>
      <c r="X384" s="449"/>
      <c r="Y384" s="449"/>
      <c r="Z384" s="449"/>
      <c r="AA384" s="449"/>
      <c r="AB384" s="449"/>
      <c r="AC384" s="449"/>
      <c r="AD384" s="449"/>
      <c r="AE384" s="449"/>
      <c r="AF384" s="449"/>
      <c r="AG384" s="449"/>
      <c r="AH384" s="449"/>
      <c r="AI384" s="449"/>
      <c r="AJ384" s="449"/>
      <c r="AK384" s="449"/>
      <c r="AL384" s="449"/>
      <c r="AM384" s="449"/>
      <c r="AN384" s="449"/>
    </row>
    <row r="385" spans="15:40">
      <c r="O385" s="492"/>
      <c r="P385" s="492"/>
      <c r="Q385" s="492"/>
      <c r="R385" s="449"/>
      <c r="S385" s="449"/>
      <c r="T385" s="449"/>
      <c r="U385" s="449"/>
      <c r="V385" s="449"/>
      <c r="W385" s="449"/>
      <c r="X385" s="449"/>
      <c r="Y385" s="449"/>
      <c r="Z385" s="449"/>
      <c r="AA385" s="449"/>
      <c r="AB385" s="449"/>
      <c r="AC385" s="449"/>
      <c r="AD385" s="449"/>
      <c r="AE385" s="449"/>
      <c r="AF385" s="449"/>
      <c r="AG385" s="449"/>
      <c r="AH385" s="449"/>
      <c r="AI385" s="449"/>
      <c r="AJ385" s="449"/>
      <c r="AK385" s="449"/>
      <c r="AL385" s="449"/>
      <c r="AM385" s="449"/>
      <c r="AN385" s="449"/>
    </row>
    <row r="386" spans="15:40">
      <c r="O386" s="492"/>
      <c r="P386" s="492"/>
      <c r="Q386" s="492"/>
      <c r="R386" s="449"/>
      <c r="S386" s="449"/>
      <c r="T386" s="449"/>
      <c r="U386" s="449"/>
      <c r="V386" s="449"/>
      <c r="W386" s="449"/>
      <c r="X386" s="449"/>
      <c r="Y386" s="449"/>
      <c r="Z386" s="449"/>
      <c r="AA386" s="449"/>
      <c r="AB386" s="449"/>
      <c r="AC386" s="449"/>
      <c r="AD386" s="449"/>
      <c r="AE386" s="449"/>
      <c r="AF386" s="449"/>
      <c r="AG386" s="449"/>
      <c r="AH386" s="449"/>
      <c r="AI386" s="449"/>
      <c r="AJ386" s="449"/>
      <c r="AK386" s="449"/>
      <c r="AL386" s="449"/>
      <c r="AM386" s="449"/>
      <c r="AN386" s="449"/>
    </row>
    <row r="387" spans="15:40">
      <c r="O387" s="492"/>
      <c r="P387" s="492"/>
      <c r="Q387" s="492"/>
      <c r="R387" s="449"/>
      <c r="S387" s="449"/>
      <c r="T387" s="449"/>
      <c r="U387" s="449"/>
      <c r="V387" s="449"/>
      <c r="W387" s="449"/>
      <c r="X387" s="449"/>
      <c r="Y387" s="449"/>
      <c r="Z387" s="449"/>
      <c r="AA387" s="449"/>
      <c r="AB387" s="449"/>
      <c r="AC387" s="449"/>
      <c r="AD387" s="449"/>
      <c r="AE387" s="449"/>
      <c r="AF387" s="449"/>
      <c r="AG387" s="449"/>
      <c r="AH387" s="449"/>
      <c r="AI387" s="449"/>
      <c r="AJ387" s="449"/>
      <c r="AK387" s="449"/>
      <c r="AL387" s="449"/>
      <c r="AM387" s="449"/>
      <c r="AN387" s="449"/>
    </row>
    <row r="388" spans="15:40">
      <c r="O388" s="492"/>
      <c r="P388" s="492"/>
      <c r="Q388" s="492"/>
      <c r="R388" s="449"/>
      <c r="S388" s="449"/>
      <c r="T388" s="449"/>
      <c r="U388" s="449"/>
      <c r="V388" s="449"/>
      <c r="W388" s="449"/>
      <c r="X388" s="449"/>
      <c r="Y388" s="449"/>
      <c r="Z388" s="449"/>
      <c r="AA388" s="449"/>
      <c r="AB388" s="449"/>
      <c r="AC388" s="449"/>
      <c r="AD388" s="449"/>
      <c r="AE388" s="449"/>
      <c r="AF388" s="449"/>
      <c r="AG388" s="449"/>
      <c r="AH388" s="449"/>
      <c r="AI388" s="449"/>
      <c r="AJ388" s="449"/>
      <c r="AK388" s="449"/>
      <c r="AL388" s="449"/>
      <c r="AM388" s="449"/>
      <c r="AN388" s="449"/>
    </row>
    <row r="389" spans="15:40">
      <c r="O389" s="492"/>
      <c r="P389" s="492"/>
      <c r="Q389" s="492"/>
      <c r="R389" s="449"/>
      <c r="S389" s="449"/>
      <c r="T389" s="449"/>
      <c r="U389" s="449"/>
      <c r="V389" s="449"/>
      <c r="W389" s="449"/>
      <c r="X389" s="449"/>
      <c r="Y389" s="449"/>
      <c r="Z389" s="449"/>
      <c r="AA389" s="449"/>
      <c r="AB389" s="449"/>
      <c r="AC389" s="449"/>
      <c r="AD389" s="449"/>
      <c r="AE389" s="449"/>
      <c r="AF389" s="449"/>
      <c r="AG389" s="449"/>
      <c r="AH389" s="449"/>
      <c r="AI389" s="449"/>
      <c r="AJ389" s="449"/>
      <c r="AK389" s="449"/>
      <c r="AL389" s="449"/>
      <c r="AM389" s="449"/>
      <c r="AN389" s="449"/>
    </row>
    <row r="390" spans="15:40">
      <c r="O390" s="492"/>
      <c r="P390" s="492"/>
      <c r="Q390" s="492"/>
      <c r="R390" s="449"/>
      <c r="S390" s="449"/>
      <c r="T390" s="449"/>
      <c r="U390" s="449"/>
      <c r="V390" s="449"/>
      <c r="W390" s="449"/>
      <c r="X390" s="449"/>
      <c r="Y390" s="449"/>
      <c r="Z390" s="449"/>
      <c r="AA390" s="449"/>
      <c r="AB390" s="449"/>
      <c r="AC390" s="449"/>
      <c r="AD390" s="449"/>
      <c r="AE390" s="449"/>
      <c r="AF390" s="449"/>
      <c r="AG390" s="449"/>
      <c r="AH390" s="449"/>
      <c r="AI390" s="449"/>
      <c r="AJ390" s="449"/>
      <c r="AK390" s="449"/>
      <c r="AL390" s="449"/>
      <c r="AM390" s="449"/>
      <c r="AN390" s="449"/>
    </row>
    <row r="391" spans="15:40">
      <c r="O391" s="492"/>
      <c r="P391" s="492"/>
      <c r="Q391" s="492"/>
      <c r="R391" s="449"/>
      <c r="S391" s="449"/>
      <c r="T391" s="449"/>
      <c r="U391" s="449"/>
      <c r="V391" s="449"/>
      <c r="W391" s="449"/>
      <c r="X391" s="449"/>
      <c r="Y391" s="449"/>
      <c r="Z391" s="449"/>
      <c r="AA391" s="449"/>
      <c r="AB391" s="449"/>
      <c r="AC391" s="449"/>
      <c r="AD391" s="449"/>
      <c r="AE391" s="449"/>
      <c r="AF391" s="449"/>
      <c r="AG391" s="449"/>
      <c r="AH391" s="449"/>
      <c r="AI391" s="449"/>
      <c r="AJ391" s="449"/>
      <c r="AK391" s="449"/>
      <c r="AL391" s="449"/>
      <c r="AM391" s="449"/>
      <c r="AN391" s="449"/>
    </row>
    <row r="392" spans="15:40">
      <c r="O392" s="492"/>
      <c r="P392" s="492"/>
      <c r="Q392" s="492"/>
      <c r="R392" s="449"/>
      <c r="S392" s="449"/>
      <c r="T392" s="449"/>
      <c r="U392" s="449"/>
      <c r="V392" s="449"/>
      <c r="W392" s="449"/>
      <c r="X392" s="449"/>
      <c r="Y392" s="449"/>
      <c r="Z392" s="449"/>
      <c r="AA392" s="449"/>
      <c r="AB392" s="449"/>
      <c r="AC392" s="449"/>
      <c r="AD392" s="449"/>
      <c r="AE392" s="449"/>
      <c r="AF392" s="449"/>
      <c r="AG392" s="449"/>
      <c r="AH392" s="449"/>
      <c r="AI392" s="449"/>
      <c r="AJ392" s="449"/>
      <c r="AK392" s="449"/>
      <c r="AL392" s="449"/>
      <c r="AM392" s="449"/>
      <c r="AN392" s="449"/>
    </row>
    <row r="393" spans="15:40">
      <c r="O393" s="492"/>
      <c r="P393" s="492"/>
      <c r="Q393" s="492"/>
      <c r="R393" s="449"/>
      <c r="S393" s="449"/>
      <c r="T393" s="449"/>
      <c r="U393" s="449"/>
      <c r="V393" s="449"/>
      <c r="W393" s="449"/>
      <c r="X393" s="449"/>
      <c r="Y393" s="449"/>
      <c r="Z393" s="449"/>
      <c r="AA393" s="449"/>
      <c r="AB393" s="449"/>
      <c r="AC393" s="449"/>
      <c r="AD393" s="449"/>
      <c r="AE393" s="449"/>
      <c r="AF393" s="449"/>
      <c r="AG393" s="449"/>
      <c r="AH393" s="449"/>
      <c r="AI393" s="449"/>
      <c r="AJ393" s="449"/>
      <c r="AK393" s="449"/>
      <c r="AL393" s="449"/>
      <c r="AM393" s="449"/>
      <c r="AN393" s="449"/>
    </row>
    <row r="394" spans="15:40">
      <c r="O394" s="492"/>
      <c r="P394" s="492"/>
      <c r="Q394" s="492"/>
      <c r="R394" s="449"/>
      <c r="S394" s="449"/>
      <c r="T394" s="449"/>
      <c r="U394" s="449"/>
      <c r="V394" s="449"/>
      <c r="W394" s="449"/>
      <c r="X394" s="449"/>
      <c r="Y394" s="449"/>
      <c r="Z394" s="449"/>
      <c r="AA394" s="449"/>
      <c r="AB394" s="449"/>
      <c r="AC394" s="449"/>
      <c r="AD394" s="449"/>
      <c r="AE394" s="449"/>
      <c r="AF394" s="449"/>
      <c r="AG394" s="449"/>
      <c r="AH394" s="449"/>
      <c r="AI394" s="449"/>
      <c r="AJ394" s="449"/>
      <c r="AK394" s="449"/>
      <c r="AL394" s="449"/>
      <c r="AM394" s="449"/>
      <c r="AN394" s="449"/>
    </row>
    <row r="395" spans="15:40">
      <c r="O395" s="492"/>
      <c r="P395" s="492"/>
      <c r="Q395" s="492"/>
      <c r="R395" s="449"/>
      <c r="S395" s="449"/>
      <c r="T395" s="449"/>
      <c r="U395" s="449"/>
      <c r="V395" s="449"/>
      <c r="W395" s="449"/>
      <c r="X395" s="449"/>
      <c r="Y395" s="449"/>
      <c r="Z395" s="449"/>
      <c r="AA395" s="449"/>
      <c r="AB395" s="449"/>
      <c r="AC395" s="449"/>
      <c r="AD395" s="449"/>
      <c r="AE395" s="449"/>
      <c r="AF395" s="449"/>
      <c r="AG395" s="449"/>
      <c r="AH395" s="449"/>
      <c r="AI395" s="449"/>
      <c r="AJ395" s="449"/>
      <c r="AK395" s="449"/>
      <c r="AL395" s="449"/>
      <c r="AM395" s="449"/>
      <c r="AN395" s="449"/>
    </row>
    <row r="396" spans="15:40">
      <c r="O396" s="492"/>
      <c r="P396" s="492"/>
      <c r="Q396" s="492"/>
      <c r="R396" s="449"/>
      <c r="S396" s="449"/>
      <c r="T396" s="449"/>
      <c r="U396" s="449"/>
      <c r="V396" s="449"/>
      <c r="W396" s="449"/>
      <c r="X396" s="449"/>
      <c r="Y396" s="449"/>
      <c r="Z396" s="449"/>
      <c r="AA396" s="449"/>
      <c r="AB396" s="449"/>
      <c r="AC396" s="449"/>
      <c r="AD396" s="449"/>
      <c r="AE396" s="449"/>
      <c r="AF396" s="449"/>
      <c r="AG396" s="449"/>
      <c r="AH396" s="449"/>
      <c r="AI396" s="449"/>
      <c r="AJ396" s="449"/>
      <c r="AK396" s="449"/>
      <c r="AL396" s="449"/>
      <c r="AM396" s="449"/>
      <c r="AN396" s="449"/>
    </row>
    <row r="397" spans="15:40">
      <c r="O397" s="492"/>
      <c r="P397" s="492"/>
      <c r="Q397" s="492"/>
      <c r="R397" s="449"/>
      <c r="S397" s="449"/>
      <c r="T397" s="449"/>
      <c r="U397" s="449"/>
      <c r="V397" s="449"/>
      <c r="W397" s="449"/>
      <c r="X397" s="449"/>
      <c r="Y397" s="449"/>
      <c r="Z397" s="449"/>
      <c r="AA397" s="449"/>
      <c r="AB397" s="449"/>
      <c r="AC397" s="449"/>
      <c r="AD397" s="449"/>
      <c r="AE397" s="449"/>
      <c r="AF397" s="449"/>
      <c r="AG397" s="449"/>
      <c r="AH397" s="449"/>
      <c r="AI397" s="449"/>
      <c r="AJ397" s="449"/>
      <c r="AK397" s="449"/>
      <c r="AL397" s="449"/>
      <c r="AM397" s="449"/>
      <c r="AN397" s="449"/>
    </row>
    <row r="398" spans="15:40">
      <c r="O398" s="492"/>
      <c r="P398" s="492"/>
      <c r="Q398" s="492"/>
      <c r="R398" s="449"/>
      <c r="S398" s="449"/>
      <c r="T398" s="449"/>
      <c r="U398" s="449"/>
      <c r="V398" s="449"/>
      <c r="W398" s="449"/>
      <c r="X398" s="449"/>
      <c r="Y398" s="449"/>
      <c r="Z398" s="449"/>
      <c r="AA398" s="449"/>
      <c r="AB398" s="449"/>
      <c r="AC398" s="449"/>
      <c r="AD398" s="449"/>
      <c r="AE398" s="449"/>
      <c r="AF398" s="449"/>
      <c r="AG398" s="449"/>
      <c r="AH398" s="449"/>
      <c r="AI398" s="449"/>
      <c r="AJ398" s="449"/>
      <c r="AK398" s="449"/>
      <c r="AL398" s="449"/>
      <c r="AM398" s="449"/>
      <c r="AN398" s="449"/>
    </row>
    <row r="399" spans="15:40">
      <c r="O399" s="492"/>
      <c r="P399" s="492"/>
      <c r="Q399" s="492"/>
      <c r="R399" s="449"/>
      <c r="S399" s="449"/>
      <c r="T399" s="449"/>
      <c r="U399" s="449"/>
      <c r="V399" s="449"/>
      <c r="W399" s="449"/>
      <c r="X399" s="449"/>
      <c r="Y399" s="449"/>
      <c r="Z399" s="449"/>
      <c r="AA399" s="449"/>
      <c r="AB399" s="449"/>
      <c r="AC399" s="449"/>
      <c r="AD399" s="449"/>
      <c r="AE399" s="449"/>
      <c r="AF399" s="449"/>
      <c r="AG399" s="449"/>
      <c r="AH399" s="449"/>
      <c r="AI399" s="449"/>
      <c r="AJ399" s="449"/>
      <c r="AK399" s="449"/>
      <c r="AL399" s="449"/>
      <c r="AM399" s="449"/>
      <c r="AN399" s="449"/>
    </row>
    <row r="400" spans="15:40">
      <c r="O400" s="492"/>
      <c r="P400" s="492"/>
      <c r="Q400" s="492"/>
      <c r="R400" s="449"/>
      <c r="S400" s="449"/>
      <c r="T400" s="449"/>
      <c r="U400" s="449"/>
      <c r="V400" s="449"/>
      <c r="W400" s="449"/>
      <c r="X400" s="449"/>
      <c r="Y400" s="449"/>
      <c r="Z400" s="449"/>
      <c r="AA400" s="449"/>
      <c r="AB400" s="449"/>
      <c r="AC400" s="449"/>
      <c r="AD400" s="449"/>
      <c r="AE400" s="449"/>
      <c r="AF400" s="449"/>
      <c r="AG400" s="449"/>
      <c r="AH400" s="449"/>
      <c r="AI400" s="449"/>
      <c r="AJ400" s="449"/>
      <c r="AK400" s="449"/>
      <c r="AL400" s="449"/>
      <c r="AM400" s="449"/>
      <c r="AN400" s="449"/>
    </row>
    <row r="401" spans="15:40">
      <c r="O401" s="492"/>
      <c r="P401" s="492"/>
      <c r="Q401" s="492"/>
      <c r="R401" s="449"/>
      <c r="S401" s="449"/>
      <c r="T401" s="449"/>
      <c r="U401" s="449"/>
      <c r="V401" s="449"/>
      <c r="W401" s="449"/>
      <c r="X401" s="449"/>
      <c r="Y401" s="449"/>
      <c r="Z401" s="449"/>
      <c r="AA401" s="449"/>
      <c r="AB401" s="449"/>
      <c r="AC401" s="449"/>
      <c r="AD401" s="449"/>
      <c r="AE401" s="449"/>
      <c r="AF401" s="449"/>
      <c r="AG401" s="449"/>
      <c r="AH401" s="449"/>
      <c r="AI401" s="449"/>
      <c r="AJ401" s="449"/>
      <c r="AK401" s="449"/>
      <c r="AL401" s="449"/>
      <c r="AM401" s="449"/>
      <c r="AN401" s="449"/>
    </row>
    <row r="402" spans="15:40">
      <c r="O402" s="492"/>
      <c r="P402" s="492"/>
      <c r="Q402" s="492"/>
      <c r="R402" s="449"/>
      <c r="S402" s="449"/>
      <c r="T402" s="449"/>
      <c r="U402" s="449"/>
      <c r="V402" s="449"/>
      <c r="W402" s="449"/>
      <c r="X402" s="449"/>
      <c r="Y402" s="449"/>
      <c r="Z402" s="449"/>
      <c r="AA402" s="449"/>
      <c r="AB402" s="449"/>
      <c r="AC402" s="449"/>
      <c r="AD402" s="449"/>
      <c r="AE402" s="449"/>
      <c r="AF402" s="449"/>
      <c r="AG402" s="449"/>
      <c r="AH402" s="449"/>
      <c r="AI402" s="449"/>
      <c r="AJ402" s="449"/>
      <c r="AK402" s="449"/>
      <c r="AL402" s="449"/>
      <c r="AM402" s="449"/>
      <c r="AN402" s="449"/>
    </row>
    <row r="403" spans="15:40">
      <c r="O403" s="492"/>
      <c r="P403" s="492"/>
      <c r="Q403" s="492"/>
      <c r="R403" s="449"/>
      <c r="S403" s="449"/>
      <c r="T403" s="449"/>
      <c r="U403" s="449"/>
      <c r="V403" s="449"/>
      <c r="W403" s="449"/>
      <c r="X403" s="449"/>
      <c r="Y403" s="449"/>
      <c r="Z403" s="449"/>
      <c r="AA403" s="449"/>
      <c r="AB403" s="449"/>
      <c r="AC403" s="449"/>
      <c r="AD403" s="449"/>
      <c r="AE403" s="449"/>
      <c r="AF403" s="449"/>
      <c r="AG403" s="449"/>
      <c r="AH403" s="449"/>
      <c r="AI403" s="449"/>
      <c r="AJ403" s="449"/>
      <c r="AK403" s="449"/>
      <c r="AL403" s="449"/>
      <c r="AM403" s="449"/>
      <c r="AN403" s="449"/>
    </row>
    <row r="404" spans="15:40">
      <c r="O404" s="492"/>
      <c r="P404" s="492"/>
      <c r="Q404" s="492"/>
      <c r="R404" s="449"/>
      <c r="S404" s="449"/>
      <c r="T404" s="449"/>
      <c r="U404" s="449"/>
      <c r="V404" s="449"/>
      <c r="W404" s="449"/>
      <c r="X404" s="449"/>
      <c r="Y404" s="449"/>
      <c r="Z404" s="449"/>
      <c r="AA404" s="449"/>
      <c r="AB404" s="449"/>
      <c r="AC404" s="449"/>
      <c r="AD404" s="449"/>
      <c r="AE404" s="449"/>
      <c r="AF404" s="449"/>
      <c r="AG404" s="449"/>
      <c r="AH404" s="449"/>
      <c r="AI404" s="449"/>
      <c r="AJ404" s="449"/>
      <c r="AK404" s="449"/>
      <c r="AL404" s="449"/>
      <c r="AM404" s="449"/>
      <c r="AN404" s="449"/>
    </row>
    <row r="405" spans="15:40">
      <c r="O405" s="492"/>
      <c r="P405" s="492"/>
      <c r="Q405" s="492"/>
      <c r="R405" s="449"/>
      <c r="S405" s="449"/>
      <c r="T405" s="449"/>
      <c r="U405" s="449"/>
      <c r="V405" s="449"/>
      <c r="W405" s="449"/>
      <c r="X405" s="449"/>
      <c r="Y405" s="449"/>
      <c r="Z405" s="449"/>
      <c r="AA405" s="449"/>
      <c r="AB405" s="449"/>
      <c r="AC405" s="449"/>
      <c r="AD405" s="449"/>
      <c r="AE405" s="449"/>
      <c r="AF405" s="449"/>
      <c r="AG405" s="449"/>
      <c r="AH405" s="449"/>
      <c r="AI405" s="449"/>
      <c r="AJ405" s="449"/>
      <c r="AK405" s="449"/>
      <c r="AL405" s="449"/>
      <c r="AM405" s="449"/>
      <c r="AN405" s="449"/>
    </row>
    <row r="406" spans="15:40">
      <c r="O406" s="492"/>
      <c r="P406" s="492"/>
      <c r="Q406" s="492"/>
      <c r="R406" s="449"/>
      <c r="S406" s="449"/>
      <c r="T406" s="449"/>
      <c r="U406" s="449"/>
      <c r="V406" s="449"/>
      <c r="W406" s="449"/>
      <c r="X406" s="449"/>
      <c r="Y406" s="449"/>
      <c r="Z406" s="449"/>
      <c r="AA406" s="449"/>
      <c r="AB406" s="449"/>
      <c r="AC406" s="449"/>
      <c r="AD406" s="449"/>
      <c r="AE406" s="449"/>
      <c r="AF406" s="449"/>
      <c r="AG406" s="449"/>
      <c r="AH406" s="449"/>
      <c r="AI406" s="449"/>
      <c r="AJ406" s="449"/>
      <c r="AK406" s="449"/>
      <c r="AL406" s="449"/>
      <c r="AM406" s="449"/>
      <c r="AN406" s="449"/>
    </row>
    <row r="407" spans="15:40">
      <c r="O407" s="492"/>
      <c r="P407" s="492"/>
      <c r="Q407" s="492"/>
      <c r="R407" s="449"/>
      <c r="S407" s="449"/>
      <c r="T407" s="449"/>
      <c r="U407" s="449"/>
      <c r="V407" s="449"/>
      <c r="W407" s="449"/>
      <c r="X407" s="449"/>
      <c r="Y407" s="449"/>
      <c r="Z407" s="449"/>
      <c r="AA407" s="449"/>
      <c r="AB407" s="449"/>
      <c r="AC407" s="449"/>
      <c r="AD407" s="449"/>
      <c r="AE407" s="449"/>
      <c r="AF407" s="449"/>
      <c r="AG407" s="449"/>
      <c r="AH407" s="449"/>
      <c r="AI407" s="449"/>
      <c r="AJ407" s="449"/>
      <c r="AK407" s="449"/>
      <c r="AL407" s="449"/>
      <c r="AM407" s="449"/>
      <c r="AN407" s="449"/>
    </row>
    <row r="408" spans="15:40">
      <c r="O408" s="492"/>
      <c r="P408" s="492"/>
      <c r="Q408" s="492"/>
      <c r="R408" s="449"/>
      <c r="S408" s="449"/>
      <c r="T408" s="449"/>
      <c r="U408" s="449"/>
      <c r="V408" s="449"/>
      <c r="W408" s="449"/>
      <c r="X408" s="449"/>
      <c r="Y408" s="449"/>
      <c r="Z408" s="449"/>
      <c r="AA408" s="449"/>
      <c r="AB408" s="449"/>
      <c r="AC408" s="449"/>
      <c r="AD408" s="449"/>
      <c r="AE408" s="449"/>
      <c r="AF408" s="449"/>
      <c r="AG408" s="449"/>
      <c r="AH408" s="449"/>
      <c r="AI408" s="449"/>
      <c r="AJ408" s="449"/>
      <c r="AK408" s="449"/>
      <c r="AL408" s="449"/>
      <c r="AM408" s="449"/>
      <c r="AN408" s="449"/>
    </row>
    <row r="409" spans="15:40">
      <c r="O409" s="492"/>
      <c r="P409" s="492"/>
      <c r="Q409" s="492"/>
      <c r="R409" s="449"/>
      <c r="S409" s="449"/>
      <c r="T409" s="449"/>
      <c r="U409" s="449"/>
      <c r="V409" s="449"/>
      <c r="W409" s="449"/>
      <c r="X409" s="449"/>
      <c r="Y409" s="449"/>
      <c r="Z409" s="449"/>
      <c r="AA409" s="449"/>
      <c r="AB409" s="449"/>
      <c r="AC409" s="449"/>
      <c r="AD409" s="449"/>
      <c r="AE409" s="449"/>
      <c r="AF409" s="449"/>
      <c r="AG409" s="449"/>
      <c r="AH409" s="449"/>
      <c r="AI409" s="449"/>
      <c r="AJ409" s="449"/>
      <c r="AK409" s="449"/>
      <c r="AL409" s="449"/>
      <c r="AM409" s="449"/>
      <c r="AN409" s="449"/>
    </row>
    <row r="410" spans="15:40">
      <c r="O410" s="492"/>
      <c r="P410" s="492"/>
      <c r="Q410" s="492"/>
      <c r="R410" s="449"/>
      <c r="S410" s="449"/>
      <c r="T410" s="449"/>
      <c r="U410" s="449"/>
      <c r="V410" s="449"/>
      <c r="W410" s="449"/>
      <c r="X410" s="449"/>
      <c r="Y410" s="449"/>
      <c r="Z410" s="449"/>
      <c r="AA410" s="449"/>
      <c r="AB410" s="449"/>
      <c r="AC410" s="449"/>
      <c r="AD410" s="449"/>
      <c r="AE410" s="449"/>
      <c r="AF410" s="449"/>
      <c r="AG410" s="449"/>
      <c r="AH410" s="449"/>
      <c r="AI410" s="449"/>
      <c r="AJ410" s="449"/>
      <c r="AK410" s="449"/>
      <c r="AL410" s="449"/>
      <c r="AM410" s="449"/>
      <c r="AN410" s="449"/>
    </row>
    <row r="411" spans="15:40">
      <c r="O411" s="492"/>
      <c r="P411" s="492"/>
      <c r="Q411" s="492"/>
      <c r="R411" s="449"/>
      <c r="S411" s="449"/>
      <c r="T411" s="449"/>
      <c r="U411" s="449"/>
      <c r="V411" s="449"/>
      <c r="W411" s="449"/>
      <c r="X411" s="449"/>
      <c r="Y411" s="449"/>
      <c r="Z411" s="449"/>
      <c r="AA411" s="449"/>
      <c r="AB411" s="449"/>
      <c r="AC411" s="449"/>
      <c r="AD411" s="449"/>
      <c r="AE411" s="449"/>
      <c r="AF411" s="449"/>
      <c r="AG411" s="449"/>
      <c r="AH411" s="449"/>
      <c r="AI411" s="449"/>
      <c r="AJ411" s="449"/>
      <c r="AK411" s="449"/>
      <c r="AL411" s="449"/>
      <c r="AM411" s="449"/>
      <c r="AN411" s="449"/>
    </row>
    <row r="412" spans="15:40">
      <c r="O412" s="492"/>
      <c r="P412" s="492"/>
      <c r="Q412" s="492"/>
      <c r="R412" s="449"/>
      <c r="S412" s="449"/>
      <c r="T412" s="449"/>
      <c r="U412" s="449"/>
      <c r="V412" s="449"/>
      <c r="W412" s="449"/>
      <c r="X412" s="449"/>
      <c r="Y412" s="449"/>
      <c r="Z412" s="449"/>
      <c r="AA412" s="449"/>
      <c r="AB412" s="449"/>
      <c r="AC412" s="449"/>
      <c r="AD412" s="449"/>
      <c r="AE412" s="449"/>
      <c r="AF412" s="449"/>
      <c r="AG412" s="449"/>
      <c r="AH412" s="449"/>
      <c r="AI412" s="449"/>
      <c r="AJ412" s="449"/>
      <c r="AK412" s="449"/>
      <c r="AL412" s="449"/>
      <c r="AM412" s="449"/>
      <c r="AN412" s="449"/>
    </row>
    <row r="413" spans="15:40">
      <c r="O413" s="492"/>
      <c r="P413" s="492"/>
      <c r="Q413" s="492"/>
      <c r="R413" s="449"/>
      <c r="S413" s="449"/>
      <c r="T413" s="449"/>
      <c r="U413" s="449"/>
      <c r="V413" s="449"/>
      <c r="W413" s="449"/>
      <c r="X413" s="449"/>
      <c r="Y413" s="449"/>
      <c r="Z413" s="449"/>
      <c r="AA413" s="449"/>
      <c r="AB413" s="449"/>
      <c r="AC413" s="449"/>
      <c r="AD413" s="449"/>
      <c r="AE413" s="449"/>
      <c r="AF413" s="449"/>
      <c r="AG413" s="449"/>
      <c r="AH413" s="449"/>
      <c r="AI413" s="449"/>
      <c r="AJ413" s="449"/>
      <c r="AK413" s="449"/>
      <c r="AL413" s="449"/>
      <c r="AM413" s="449"/>
      <c r="AN413" s="449"/>
    </row>
    <row r="414" spans="15:40">
      <c r="O414" s="492"/>
      <c r="P414" s="492"/>
      <c r="Q414" s="492"/>
      <c r="R414" s="449"/>
      <c r="S414" s="449"/>
      <c r="T414" s="449"/>
      <c r="U414" s="449"/>
      <c r="V414" s="449"/>
      <c r="W414" s="449"/>
      <c r="X414" s="449"/>
      <c r="Y414" s="449"/>
      <c r="Z414" s="449"/>
      <c r="AA414" s="449"/>
      <c r="AB414" s="449"/>
      <c r="AC414" s="449"/>
      <c r="AD414" s="449"/>
      <c r="AE414" s="449"/>
      <c r="AF414" s="449"/>
      <c r="AG414" s="449"/>
      <c r="AH414" s="449"/>
      <c r="AI414" s="449"/>
      <c r="AJ414" s="449"/>
      <c r="AK414" s="449"/>
      <c r="AL414" s="449"/>
      <c r="AM414" s="449"/>
      <c r="AN414" s="449"/>
    </row>
    <row r="415" spans="15:40">
      <c r="O415" s="492"/>
      <c r="P415" s="492"/>
      <c r="Q415" s="492"/>
      <c r="R415" s="449"/>
      <c r="S415" s="449"/>
      <c r="T415" s="449"/>
      <c r="U415" s="449"/>
      <c r="V415" s="449"/>
      <c r="W415" s="449"/>
      <c r="X415" s="449"/>
      <c r="Y415" s="449"/>
      <c r="Z415" s="449"/>
      <c r="AA415" s="449"/>
      <c r="AB415" s="449"/>
      <c r="AC415" s="449"/>
      <c r="AD415" s="449"/>
      <c r="AE415" s="449"/>
      <c r="AF415" s="449"/>
      <c r="AG415" s="449"/>
      <c r="AH415" s="449"/>
      <c r="AI415" s="449"/>
      <c r="AJ415" s="449"/>
      <c r="AK415" s="449"/>
      <c r="AL415" s="449"/>
      <c r="AM415" s="449"/>
      <c r="AN415" s="449"/>
    </row>
    <row r="416" spans="15:40">
      <c r="O416" s="492"/>
      <c r="P416" s="492"/>
      <c r="Q416" s="492"/>
      <c r="R416" s="449"/>
      <c r="S416" s="449"/>
      <c r="T416" s="449"/>
      <c r="U416" s="449"/>
      <c r="V416" s="449"/>
      <c r="W416" s="449"/>
      <c r="X416" s="449"/>
      <c r="Y416" s="449"/>
      <c r="Z416" s="449"/>
      <c r="AA416" s="449"/>
      <c r="AB416" s="449"/>
      <c r="AC416" s="449"/>
      <c r="AD416" s="449"/>
      <c r="AE416" s="449"/>
      <c r="AF416" s="449"/>
      <c r="AG416" s="449"/>
      <c r="AH416" s="449"/>
      <c r="AI416" s="449"/>
      <c r="AJ416" s="449"/>
      <c r="AK416" s="449"/>
      <c r="AL416" s="449"/>
      <c r="AM416" s="449"/>
      <c r="AN416" s="449"/>
    </row>
    <row r="417" spans="15:40">
      <c r="O417" s="492"/>
      <c r="P417" s="492"/>
      <c r="Q417" s="492"/>
      <c r="R417" s="449"/>
      <c r="S417" s="449"/>
      <c r="T417" s="449"/>
      <c r="U417" s="449"/>
      <c r="V417" s="449"/>
      <c r="W417" s="449"/>
      <c r="X417" s="449"/>
      <c r="Y417" s="449"/>
      <c r="Z417" s="449"/>
      <c r="AA417" s="449"/>
      <c r="AB417" s="449"/>
      <c r="AC417" s="449"/>
      <c r="AD417" s="449"/>
      <c r="AE417" s="449"/>
      <c r="AF417" s="449"/>
      <c r="AG417" s="449"/>
      <c r="AH417" s="449"/>
      <c r="AI417" s="449"/>
      <c r="AJ417" s="449"/>
      <c r="AK417" s="449"/>
      <c r="AL417" s="449"/>
      <c r="AM417" s="449"/>
      <c r="AN417" s="449"/>
    </row>
    <row r="418" spans="15:40">
      <c r="O418" s="492"/>
      <c r="P418" s="492"/>
      <c r="Q418" s="492"/>
      <c r="R418" s="449"/>
      <c r="S418" s="449"/>
      <c r="T418" s="449"/>
      <c r="U418" s="449"/>
      <c r="V418" s="449"/>
      <c r="W418" s="449"/>
      <c r="X418" s="449"/>
      <c r="Y418" s="449"/>
      <c r="Z418" s="449"/>
      <c r="AA418" s="449"/>
      <c r="AB418" s="449"/>
      <c r="AC418" s="449"/>
      <c r="AD418" s="449"/>
      <c r="AE418" s="449"/>
      <c r="AF418" s="449"/>
      <c r="AG418" s="449"/>
      <c r="AH418" s="449"/>
      <c r="AI418" s="449"/>
      <c r="AJ418" s="449"/>
      <c r="AK418" s="449"/>
      <c r="AL418" s="449"/>
      <c r="AM418" s="449"/>
      <c r="AN418" s="449"/>
    </row>
    <row r="419" spans="15:40">
      <c r="O419" s="492"/>
      <c r="P419" s="492"/>
      <c r="Q419" s="492"/>
      <c r="R419" s="449"/>
      <c r="S419" s="449"/>
      <c r="T419" s="449"/>
      <c r="U419" s="449"/>
      <c r="V419" s="449"/>
      <c r="W419" s="449"/>
      <c r="X419" s="449"/>
      <c r="Y419" s="449"/>
      <c r="Z419" s="449"/>
      <c r="AA419" s="449"/>
      <c r="AB419" s="449"/>
      <c r="AC419" s="449"/>
      <c r="AD419" s="449"/>
      <c r="AE419" s="449"/>
      <c r="AF419" s="449"/>
      <c r="AG419" s="449"/>
      <c r="AH419" s="449"/>
      <c r="AI419" s="449"/>
      <c r="AJ419" s="449"/>
      <c r="AK419" s="449"/>
      <c r="AL419" s="449"/>
      <c r="AM419" s="449"/>
      <c r="AN419" s="449"/>
    </row>
    <row r="420" spans="15:40">
      <c r="O420" s="492"/>
      <c r="P420" s="492"/>
      <c r="Q420" s="492"/>
      <c r="R420" s="449"/>
      <c r="S420" s="449"/>
      <c r="T420" s="449"/>
      <c r="U420" s="449"/>
      <c r="V420" s="449"/>
      <c r="W420" s="449"/>
      <c r="X420" s="449"/>
      <c r="Y420" s="449"/>
      <c r="Z420" s="449"/>
      <c r="AA420" s="449"/>
      <c r="AB420" s="449"/>
      <c r="AC420" s="449"/>
      <c r="AD420" s="449"/>
      <c r="AE420" s="449"/>
      <c r="AF420" s="449"/>
      <c r="AG420" s="449"/>
      <c r="AH420" s="449"/>
      <c r="AI420" s="449"/>
      <c r="AJ420" s="449"/>
      <c r="AK420" s="449"/>
      <c r="AL420" s="449"/>
      <c r="AM420" s="449"/>
      <c r="AN420" s="449"/>
    </row>
    <row r="421" spans="15:40">
      <c r="O421" s="492"/>
      <c r="P421" s="492"/>
      <c r="Q421" s="492"/>
      <c r="R421" s="449"/>
      <c r="S421" s="449"/>
      <c r="T421" s="449"/>
      <c r="U421" s="449"/>
      <c r="V421" s="449"/>
      <c r="W421" s="449"/>
      <c r="X421" s="449"/>
      <c r="Y421" s="449"/>
      <c r="Z421" s="449"/>
      <c r="AA421" s="449"/>
      <c r="AB421" s="449"/>
      <c r="AC421" s="449"/>
      <c r="AD421" s="449"/>
      <c r="AE421" s="449"/>
      <c r="AF421" s="449"/>
      <c r="AG421" s="449"/>
      <c r="AH421" s="449"/>
      <c r="AI421" s="449"/>
      <c r="AJ421" s="449"/>
      <c r="AK421" s="449"/>
      <c r="AL421" s="449"/>
      <c r="AM421" s="449"/>
      <c r="AN421" s="449"/>
    </row>
    <row r="422" spans="15:40">
      <c r="O422" s="492"/>
      <c r="P422" s="492"/>
      <c r="Q422" s="492"/>
      <c r="R422" s="449"/>
      <c r="S422" s="449"/>
      <c r="T422" s="449"/>
      <c r="U422" s="449"/>
      <c r="V422" s="449"/>
      <c r="W422" s="449"/>
      <c r="X422" s="449"/>
      <c r="Y422" s="449"/>
      <c r="Z422" s="449"/>
      <c r="AA422" s="449"/>
      <c r="AB422" s="449"/>
      <c r="AC422" s="449"/>
      <c r="AD422" s="449"/>
      <c r="AE422" s="449"/>
      <c r="AF422" s="449"/>
      <c r="AG422" s="449"/>
      <c r="AH422" s="449"/>
      <c r="AI422" s="449"/>
      <c r="AJ422" s="449"/>
      <c r="AK422" s="449"/>
      <c r="AL422" s="449"/>
      <c r="AM422" s="449"/>
      <c r="AN422" s="449"/>
    </row>
    <row r="423" spans="15:40">
      <c r="O423" s="492"/>
      <c r="P423" s="492"/>
      <c r="Q423" s="492"/>
      <c r="R423" s="449"/>
      <c r="S423" s="449"/>
      <c r="T423" s="449"/>
      <c r="U423" s="449"/>
      <c r="V423" s="449"/>
      <c r="W423" s="449"/>
      <c r="X423" s="449"/>
      <c r="Y423" s="449"/>
      <c r="Z423" s="449"/>
      <c r="AA423" s="449"/>
      <c r="AB423" s="449"/>
      <c r="AC423" s="449"/>
      <c r="AD423" s="449"/>
      <c r="AE423" s="449"/>
      <c r="AF423" s="449"/>
      <c r="AG423" s="449"/>
      <c r="AH423" s="449"/>
      <c r="AI423" s="449"/>
      <c r="AJ423" s="449"/>
      <c r="AK423" s="449"/>
      <c r="AL423" s="449"/>
      <c r="AM423" s="449"/>
      <c r="AN423" s="449"/>
    </row>
    <row r="424" spans="15:40">
      <c r="O424" s="492"/>
      <c r="P424" s="492"/>
      <c r="Q424" s="492"/>
      <c r="R424" s="449"/>
      <c r="S424" s="449"/>
      <c r="T424" s="449"/>
      <c r="U424" s="449"/>
      <c r="V424" s="449"/>
      <c r="W424" s="449"/>
      <c r="X424" s="449"/>
      <c r="Y424" s="449"/>
      <c r="Z424" s="449"/>
      <c r="AA424" s="449"/>
      <c r="AB424" s="449"/>
      <c r="AC424" s="449"/>
      <c r="AD424" s="449"/>
      <c r="AE424" s="449"/>
      <c r="AF424" s="449"/>
      <c r="AG424" s="449"/>
      <c r="AH424" s="449"/>
      <c r="AI424" s="449"/>
      <c r="AJ424" s="449"/>
      <c r="AK424" s="449"/>
      <c r="AL424" s="449"/>
      <c r="AM424" s="449"/>
      <c r="AN424" s="449"/>
    </row>
    <row r="425" spans="15:40">
      <c r="O425" s="492"/>
      <c r="P425" s="492"/>
      <c r="Q425" s="492"/>
      <c r="R425" s="449"/>
      <c r="S425" s="449"/>
      <c r="T425" s="449"/>
      <c r="U425" s="449"/>
      <c r="V425" s="449"/>
      <c r="W425" s="449"/>
      <c r="X425" s="449"/>
      <c r="Y425" s="449"/>
      <c r="Z425" s="449"/>
      <c r="AA425" s="449"/>
      <c r="AB425" s="449"/>
      <c r="AC425" s="449"/>
      <c r="AD425" s="449"/>
      <c r="AE425" s="449"/>
      <c r="AF425" s="449"/>
      <c r="AG425" s="449"/>
      <c r="AH425" s="449"/>
      <c r="AI425" s="449"/>
      <c r="AJ425" s="449"/>
      <c r="AK425" s="449"/>
      <c r="AL425" s="449"/>
      <c r="AM425" s="449"/>
      <c r="AN425" s="449"/>
    </row>
    <row r="426" spans="15:40">
      <c r="O426" s="492"/>
      <c r="P426" s="492"/>
      <c r="Q426" s="492"/>
      <c r="R426" s="449"/>
      <c r="S426" s="449"/>
      <c r="T426" s="449"/>
      <c r="U426" s="449"/>
      <c r="V426" s="449"/>
      <c r="W426" s="449"/>
      <c r="X426" s="449"/>
      <c r="Y426" s="449"/>
      <c r="Z426" s="449"/>
      <c r="AA426" s="449"/>
      <c r="AB426" s="449"/>
      <c r="AC426" s="449"/>
      <c r="AD426" s="449"/>
      <c r="AE426" s="449"/>
      <c r="AF426" s="449"/>
      <c r="AG426" s="449"/>
      <c r="AH426" s="449"/>
      <c r="AI426" s="449"/>
      <c r="AJ426" s="449"/>
      <c r="AK426" s="449"/>
      <c r="AL426" s="449"/>
      <c r="AM426" s="449"/>
      <c r="AN426" s="449"/>
    </row>
    <row r="427" spans="15:40">
      <c r="O427" s="492"/>
      <c r="P427" s="492"/>
      <c r="Q427" s="492"/>
      <c r="R427" s="449"/>
      <c r="S427" s="449"/>
      <c r="T427" s="449"/>
      <c r="U427" s="449"/>
      <c r="V427" s="449"/>
      <c r="W427" s="449"/>
      <c r="X427" s="449"/>
      <c r="Y427" s="449"/>
      <c r="Z427" s="449"/>
      <c r="AA427" s="449"/>
      <c r="AB427" s="449"/>
      <c r="AC427" s="449"/>
      <c r="AD427" s="449"/>
      <c r="AE427" s="449"/>
      <c r="AF427" s="449"/>
      <c r="AG427" s="449"/>
      <c r="AH427" s="449"/>
      <c r="AI427" s="449"/>
      <c r="AJ427" s="449"/>
      <c r="AK427" s="449"/>
      <c r="AL427" s="449"/>
      <c r="AM427" s="449"/>
      <c r="AN427" s="449"/>
    </row>
    <row r="428" spans="15:40">
      <c r="O428" s="492"/>
      <c r="P428" s="492"/>
      <c r="Q428" s="492"/>
      <c r="R428" s="449"/>
      <c r="S428" s="449"/>
      <c r="T428" s="449"/>
      <c r="U428" s="449"/>
      <c r="V428" s="449"/>
      <c r="W428" s="449"/>
      <c r="X428" s="449"/>
      <c r="Y428" s="449"/>
      <c r="Z428" s="449"/>
      <c r="AA428" s="449"/>
      <c r="AB428" s="449"/>
      <c r="AC428" s="449"/>
      <c r="AD428" s="449"/>
      <c r="AE428" s="449"/>
      <c r="AF428" s="449"/>
      <c r="AG428" s="449"/>
      <c r="AH428" s="449"/>
      <c r="AI428" s="449"/>
      <c r="AJ428" s="449"/>
      <c r="AK428" s="449"/>
      <c r="AL428" s="449"/>
      <c r="AM428" s="449"/>
      <c r="AN428" s="449"/>
    </row>
    <row r="429" spans="15:40">
      <c r="O429" s="492"/>
      <c r="P429" s="492"/>
      <c r="Q429" s="492"/>
      <c r="R429" s="449"/>
      <c r="S429" s="449"/>
      <c r="T429" s="449"/>
      <c r="U429" s="449"/>
      <c r="V429" s="449"/>
      <c r="W429" s="449"/>
      <c r="X429" s="449"/>
      <c r="Y429" s="449"/>
      <c r="Z429" s="449"/>
      <c r="AA429" s="449"/>
      <c r="AB429" s="449"/>
      <c r="AC429" s="449"/>
      <c r="AD429" s="449"/>
      <c r="AE429" s="449"/>
      <c r="AF429" s="449"/>
      <c r="AG429" s="449"/>
      <c r="AH429" s="449"/>
      <c r="AI429" s="449"/>
      <c r="AJ429" s="449"/>
      <c r="AK429" s="449"/>
      <c r="AL429" s="449"/>
      <c r="AM429" s="449"/>
      <c r="AN429" s="449"/>
    </row>
    <row r="430" spans="15:40">
      <c r="O430" s="492"/>
      <c r="P430" s="492"/>
      <c r="Q430" s="492"/>
      <c r="R430" s="449"/>
      <c r="S430" s="449"/>
      <c r="T430" s="449"/>
      <c r="U430" s="449"/>
      <c r="V430" s="449"/>
      <c r="W430" s="449"/>
      <c r="X430" s="449"/>
      <c r="Y430" s="449"/>
      <c r="Z430" s="449"/>
      <c r="AA430" s="449"/>
      <c r="AB430" s="449"/>
      <c r="AC430" s="449"/>
      <c r="AD430" s="449"/>
      <c r="AE430" s="449"/>
      <c r="AF430" s="449"/>
      <c r="AG430" s="449"/>
      <c r="AH430" s="449"/>
      <c r="AI430" s="449"/>
      <c r="AJ430" s="449"/>
      <c r="AK430" s="449"/>
      <c r="AL430" s="449"/>
      <c r="AM430" s="449"/>
      <c r="AN430" s="449"/>
    </row>
    <row r="431" spans="15:40">
      <c r="O431" s="492"/>
      <c r="P431" s="492"/>
      <c r="Q431" s="492"/>
      <c r="R431" s="449"/>
      <c r="S431" s="449"/>
      <c r="T431" s="449"/>
      <c r="U431" s="449"/>
      <c r="V431" s="449"/>
      <c r="W431" s="449"/>
      <c r="X431" s="449"/>
      <c r="Y431" s="449"/>
      <c r="Z431" s="449"/>
      <c r="AA431" s="449"/>
      <c r="AB431" s="449"/>
      <c r="AC431" s="449"/>
      <c r="AD431" s="449"/>
      <c r="AE431" s="449"/>
      <c r="AF431" s="449"/>
      <c r="AG431" s="449"/>
      <c r="AH431" s="449"/>
      <c r="AI431" s="449"/>
      <c r="AJ431" s="449"/>
      <c r="AK431" s="449"/>
      <c r="AL431" s="449"/>
      <c r="AM431" s="449"/>
      <c r="AN431" s="449"/>
    </row>
    <row r="432" spans="15:40">
      <c r="O432" s="492"/>
      <c r="P432" s="492"/>
      <c r="Q432" s="492"/>
      <c r="R432" s="449"/>
      <c r="S432" s="449"/>
      <c r="T432" s="449"/>
      <c r="U432" s="449"/>
      <c r="V432" s="449"/>
      <c r="W432" s="449"/>
      <c r="X432" s="449"/>
      <c r="Y432" s="449"/>
      <c r="Z432" s="449"/>
      <c r="AA432" s="449"/>
      <c r="AB432" s="449"/>
      <c r="AC432" s="449"/>
      <c r="AD432" s="449"/>
      <c r="AE432" s="449"/>
      <c r="AF432" s="449"/>
      <c r="AG432" s="449"/>
      <c r="AH432" s="449"/>
      <c r="AI432" s="449"/>
      <c r="AJ432" s="449"/>
      <c r="AK432" s="449"/>
      <c r="AL432" s="449"/>
      <c r="AM432" s="449"/>
      <c r="AN432" s="449"/>
    </row>
    <row r="433" spans="15:40">
      <c r="O433" s="492"/>
      <c r="P433" s="492"/>
      <c r="Q433" s="492"/>
      <c r="R433" s="449"/>
      <c r="S433" s="449"/>
      <c r="T433" s="449"/>
      <c r="U433" s="449"/>
      <c r="V433" s="449"/>
      <c r="W433" s="449"/>
      <c r="X433" s="449"/>
      <c r="Y433" s="449"/>
      <c r="Z433" s="449"/>
      <c r="AA433" s="449"/>
      <c r="AB433" s="449"/>
      <c r="AC433" s="449"/>
      <c r="AD433" s="449"/>
      <c r="AE433" s="449"/>
      <c r="AF433" s="449"/>
      <c r="AG433" s="449"/>
      <c r="AH433" s="449"/>
      <c r="AI433" s="449"/>
      <c r="AJ433" s="449"/>
      <c r="AK433" s="449"/>
      <c r="AL433" s="449"/>
      <c r="AM433" s="449"/>
      <c r="AN433" s="449"/>
    </row>
    <row r="434" spans="15:40">
      <c r="O434" s="492"/>
      <c r="P434" s="492"/>
      <c r="Q434" s="492"/>
      <c r="R434" s="449"/>
      <c r="S434" s="449"/>
      <c r="T434" s="449"/>
      <c r="U434" s="449"/>
      <c r="V434" s="449"/>
      <c r="W434" s="449"/>
      <c r="X434" s="449"/>
      <c r="Y434" s="449"/>
      <c r="Z434" s="449"/>
      <c r="AA434" s="449"/>
      <c r="AB434" s="449"/>
      <c r="AC434" s="449"/>
      <c r="AD434" s="449"/>
      <c r="AE434" s="449"/>
      <c r="AF434" s="449"/>
      <c r="AG434" s="449"/>
      <c r="AH434" s="449"/>
      <c r="AI434" s="449"/>
      <c r="AJ434" s="449"/>
      <c r="AK434" s="449"/>
      <c r="AL434" s="449"/>
      <c r="AM434" s="449"/>
      <c r="AN434" s="449"/>
    </row>
    <row r="435" spans="15:40">
      <c r="O435" s="492"/>
      <c r="P435" s="492"/>
      <c r="Q435" s="492"/>
      <c r="R435" s="449"/>
      <c r="S435" s="449"/>
      <c r="T435" s="449"/>
      <c r="U435" s="449"/>
      <c r="V435" s="449"/>
      <c r="W435" s="449"/>
      <c r="X435" s="449"/>
      <c r="Y435" s="449"/>
      <c r="Z435" s="449"/>
      <c r="AA435" s="449"/>
      <c r="AB435" s="449"/>
      <c r="AC435" s="449"/>
      <c r="AD435" s="449"/>
      <c r="AE435" s="449"/>
      <c r="AF435" s="449"/>
      <c r="AG435" s="449"/>
      <c r="AH435" s="449"/>
      <c r="AI435" s="449"/>
      <c r="AJ435" s="449"/>
      <c r="AK435" s="449"/>
      <c r="AL435" s="449"/>
      <c r="AM435" s="449"/>
      <c r="AN435" s="449"/>
    </row>
    <row r="436" spans="15:40">
      <c r="O436" s="492"/>
      <c r="P436" s="492"/>
      <c r="Q436" s="492"/>
      <c r="R436" s="449"/>
      <c r="S436" s="449"/>
      <c r="T436" s="449"/>
      <c r="U436" s="449"/>
      <c r="V436" s="449"/>
      <c r="W436" s="449"/>
      <c r="X436" s="449"/>
      <c r="Y436" s="449"/>
      <c r="Z436" s="449"/>
      <c r="AA436" s="449"/>
      <c r="AB436" s="449"/>
      <c r="AC436" s="449"/>
      <c r="AD436" s="449"/>
      <c r="AE436" s="449"/>
      <c r="AF436" s="449"/>
      <c r="AG436" s="449"/>
      <c r="AH436" s="449"/>
      <c r="AI436" s="449"/>
      <c r="AJ436" s="449"/>
      <c r="AK436" s="449"/>
      <c r="AL436" s="449"/>
      <c r="AM436" s="449"/>
      <c r="AN436" s="449"/>
    </row>
    <row r="437" spans="15:40">
      <c r="O437" s="492"/>
      <c r="P437" s="492"/>
      <c r="Q437" s="492"/>
      <c r="R437" s="449"/>
      <c r="S437" s="449"/>
      <c r="T437" s="449"/>
      <c r="U437" s="449"/>
      <c r="V437" s="449"/>
      <c r="W437" s="449"/>
      <c r="X437" s="449"/>
      <c r="Y437" s="449"/>
      <c r="Z437" s="449"/>
      <c r="AA437" s="449"/>
      <c r="AB437" s="449"/>
      <c r="AC437" s="449"/>
      <c r="AD437" s="449"/>
      <c r="AE437" s="449"/>
      <c r="AF437" s="449"/>
      <c r="AG437" s="449"/>
      <c r="AH437" s="449"/>
      <c r="AI437" s="449"/>
      <c r="AJ437" s="449"/>
      <c r="AK437" s="449"/>
      <c r="AL437" s="449"/>
      <c r="AM437" s="449"/>
      <c r="AN437" s="449"/>
    </row>
    <row r="438" spans="15:40">
      <c r="O438" s="492"/>
      <c r="P438" s="492"/>
      <c r="Q438" s="492"/>
      <c r="R438" s="449"/>
      <c r="S438" s="449"/>
      <c r="T438" s="449"/>
      <c r="U438" s="449"/>
      <c r="V438" s="449"/>
      <c r="W438" s="449"/>
      <c r="X438" s="449"/>
      <c r="Y438" s="449"/>
      <c r="Z438" s="449"/>
      <c r="AA438" s="449"/>
      <c r="AB438" s="449"/>
      <c r="AC438" s="449"/>
      <c r="AD438" s="449"/>
      <c r="AE438" s="449"/>
      <c r="AF438" s="449"/>
      <c r="AG438" s="449"/>
      <c r="AH438" s="449"/>
      <c r="AI438" s="449"/>
      <c r="AJ438" s="449"/>
      <c r="AK438" s="449"/>
      <c r="AL438" s="449"/>
      <c r="AM438" s="449"/>
      <c r="AN438" s="449"/>
    </row>
    <row r="439" spans="15:40">
      <c r="O439" s="492"/>
      <c r="P439" s="492"/>
      <c r="Q439" s="492"/>
      <c r="R439" s="449"/>
      <c r="S439" s="449"/>
      <c r="T439" s="449"/>
      <c r="U439" s="449"/>
      <c r="V439" s="449"/>
      <c r="W439" s="449"/>
      <c r="X439" s="449"/>
      <c r="Y439" s="449"/>
      <c r="Z439" s="449"/>
      <c r="AA439" s="449"/>
      <c r="AB439" s="449"/>
      <c r="AC439" s="449"/>
      <c r="AD439" s="449"/>
      <c r="AE439" s="449"/>
      <c r="AF439" s="449"/>
      <c r="AG439" s="449"/>
      <c r="AH439" s="449"/>
      <c r="AI439" s="449"/>
      <c r="AJ439" s="449"/>
      <c r="AK439" s="449"/>
      <c r="AL439" s="449"/>
      <c r="AM439" s="449"/>
      <c r="AN439" s="449"/>
    </row>
    <row r="440" spans="15:40">
      <c r="O440" s="492"/>
      <c r="P440" s="492"/>
      <c r="Q440" s="492"/>
      <c r="R440" s="449"/>
      <c r="S440" s="449"/>
      <c r="T440" s="449"/>
      <c r="U440" s="449"/>
      <c r="V440" s="449"/>
      <c r="W440" s="449"/>
      <c r="X440" s="449"/>
      <c r="Y440" s="449"/>
      <c r="Z440" s="449"/>
      <c r="AA440" s="449"/>
      <c r="AB440" s="449"/>
      <c r="AC440" s="449"/>
      <c r="AD440" s="449"/>
      <c r="AE440" s="449"/>
      <c r="AF440" s="449"/>
      <c r="AG440" s="449"/>
      <c r="AH440" s="449"/>
      <c r="AI440" s="449"/>
      <c r="AJ440" s="449"/>
      <c r="AK440" s="449"/>
      <c r="AL440" s="449"/>
      <c r="AM440" s="449"/>
      <c r="AN440" s="449"/>
    </row>
    <row r="441" spans="15:40">
      <c r="O441" s="492"/>
      <c r="P441" s="492"/>
      <c r="Q441" s="492"/>
      <c r="R441" s="449"/>
      <c r="S441" s="449"/>
      <c r="T441" s="449"/>
      <c r="U441" s="449"/>
      <c r="V441" s="449"/>
      <c r="W441" s="449"/>
      <c r="X441" s="449"/>
      <c r="Y441" s="449"/>
      <c r="Z441" s="449"/>
      <c r="AA441" s="449"/>
      <c r="AB441" s="449"/>
      <c r="AC441" s="449"/>
      <c r="AD441" s="449"/>
      <c r="AE441" s="449"/>
      <c r="AF441" s="449"/>
      <c r="AG441" s="449"/>
      <c r="AH441" s="449"/>
      <c r="AI441" s="449"/>
      <c r="AJ441" s="449"/>
      <c r="AK441" s="449"/>
      <c r="AL441" s="449"/>
      <c r="AM441" s="449"/>
      <c r="AN441" s="449"/>
    </row>
    <row r="442" spans="15:40">
      <c r="O442" s="492"/>
      <c r="P442" s="492"/>
      <c r="Q442" s="492"/>
      <c r="R442" s="449"/>
      <c r="S442" s="449"/>
      <c r="T442" s="449"/>
      <c r="U442" s="449"/>
      <c r="V442" s="449"/>
      <c r="W442" s="449"/>
      <c r="X442" s="449"/>
      <c r="Y442" s="449"/>
      <c r="Z442" s="449"/>
      <c r="AA442" s="449"/>
      <c r="AB442" s="449"/>
      <c r="AC442" s="449"/>
      <c r="AD442" s="449"/>
      <c r="AE442" s="449"/>
      <c r="AF442" s="449"/>
      <c r="AG442" s="449"/>
      <c r="AH442" s="449"/>
      <c r="AI442" s="449"/>
      <c r="AJ442" s="449"/>
      <c r="AK442" s="449"/>
      <c r="AL442" s="449"/>
      <c r="AM442" s="449"/>
      <c r="AN442" s="449"/>
    </row>
    <row r="443" spans="15:40">
      <c r="O443" s="492"/>
      <c r="P443" s="492"/>
      <c r="Q443" s="492"/>
      <c r="R443" s="449"/>
      <c r="S443" s="449"/>
      <c r="T443" s="449"/>
      <c r="U443" s="449"/>
      <c r="V443" s="449"/>
      <c r="W443" s="449"/>
      <c r="X443" s="449"/>
      <c r="Y443" s="449"/>
      <c r="Z443" s="449"/>
      <c r="AA443" s="449"/>
      <c r="AB443" s="449"/>
      <c r="AC443" s="449"/>
      <c r="AD443" s="449"/>
      <c r="AE443" s="449"/>
      <c r="AF443" s="449"/>
      <c r="AG443" s="449"/>
      <c r="AH443" s="449"/>
      <c r="AI443" s="449"/>
      <c r="AJ443" s="449"/>
      <c r="AK443" s="449"/>
      <c r="AL443" s="449"/>
      <c r="AM443" s="449"/>
      <c r="AN443" s="449"/>
    </row>
    <row r="444" spans="15:40">
      <c r="O444" s="492"/>
      <c r="P444" s="492"/>
      <c r="Q444" s="492"/>
      <c r="R444" s="449"/>
      <c r="S444" s="449"/>
      <c r="T444" s="449"/>
      <c r="U444" s="449"/>
      <c r="V444" s="449"/>
      <c r="W444" s="449"/>
      <c r="X444" s="449"/>
      <c r="Y444" s="449"/>
      <c r="Z444" s="449"/>
      <c r="AA444" s="449"/>
      <c r="AB444" s="449"/>
      <c r="AC444" s="449"/>
      <c r="AD444" s="449"/>
      <c r="AE444" s="449"/>
      <c r="AF444" s="449"/>
      <c r="AG444" s="449"/>
      <c r="AH444" s="449"/>
      <c r="AI444" s="449"/>
      <c r="AJ444" s="449"/>
      <c r="AK444" s="449"/>
      <c r="AL444" s="449"/>
      <c r="AM444" s="449"/>
      <c r="AN444" s="449"/>
    </row>
    <row r="445" spans="15:40">
      <c r="O445" s="492"/>
      <c r="P445" s="492"/>
      <c r="Q445" s="492"/>
      <c r="R445" s="449"/>
      <c r="S445" s="449"/>
      <c r="T445" s="449"/>
      <c r="U445" s="449"/>
      <c r="V445" s="449"/>
      <c r="W445" s="449"/>
      <c r="X445" s="449"/>
      <c r="Y445" s="449"/>
      <c r="Z445" s="449"/>
      <c r="AA445" s="449"/>
      <c r="AB445" s="449"/>
      <c r="AC445" s="449"/>
      <c r="AD445" s="449"/>
      <c r="AE445" s="449"/>
      <c r="AF445" s="449"/>
      <c r="AG445" s="449"/>
      <c r="AH445" s="449"/>
      <c r="AI445" s="449"/>
      <c r="AJ445" s="449"/>
      <c r="AK445" s="449"/>
      <c r="AL445" s="449"/>
      <c r="AM445" s="449"/>
      <c r="AN445" s="449"/>
    </row>
    <row r="446" spans="15:40">
      <c r="O446" s="492"/>
      <c r="P446" s="492"/>
      <c r="Q446" s="492"/>
      <c r="R446" s="449"/>
      <c r="S446" s="449"/>
      <c r="T446" s="449"/>
      <c r="U446" s="449"/>
      <c r="V446" s="449"/>
      <c r="W446" s="449"/>
      <c r="X446" s="449"/>
      <c r="Y446" s="449"/>
      <c r="Z446" s="449"/>
      <c r="AA446" s="449"/>
      <c r="AB446" s="449"/>
      <c r="AC446" s="449"/>
      <c r="AD446" s="449"/>
      <c r="AE446" s="449"/>
      <c r="AF446" s="449"/>
      <c r="AG446" s="449"/>
      <c r="AH446" s="449"/>
      <c r="AI446" s="449"/>
      <c r="AJ446" s="449"/>
      <c r="AK446" s="449"/>
      <c r="AL446" s="449"/>
      <c r="AM446" s="449"/>
      <c r="AN446" s="449"/>
    </row>
    <row r="447" spans="15:40">
      <c r="O447" s="492"/>
      <c r="P447" s="492"/>
      <c r="Q447" s="492"/>
      <c r="R447" s="449"/>
      <c r="S447" s="449"/>
      <c r="T447" s="449"/>
      <c r="U447" s="449"/>
      <c r="V447" s="449"/>
      <c r="W447" s="449"/>
      <c r="X447" s="449"/>
      <c r="Y447" s="449"/>
      <c r="Z447" s="449"/>
      <c r="AA447" s="449"/>
      <c r="AB447" s="449"/>
      <c r="AC447" s="449"/>
      <c r="AD447" s="449"/>
      <c r="AE447" s="449"/>
      <c r="AF447" s="449"/>
      <c r="AG447" s="449"/>
      <c r="AH447" s="449"/>
      <c r="AI447" s="449"/>
      <c r="AJ447" s="449"/>
      <c r="AK447" s="449"/>
      <c r="AL447" s="449"/>
      <c r="AM447" s="449"/>
      <c r="AN447" s="449"/>
    </row>
    <row r="448" spans="15:40">
      <c r="O448" s="492"/>
      <c r="P448" s="492"/>
      <c r="Q448" s="492"/>
      <c r="R448" s="449"/>
      <c r="S448" s="449"/>
      <c r="T448" s="449"/>
      <c r="U448" s="449"/>
      <c r="V448" s="449"/>
      <c r="W448" s="449"/>
      <c r="X448" s="449"/>
      <c r="Y448" s="449"/>
      <c r="Z448" s="449"/>
      <c r="AA448" s="449"/>
      <c r="AB448" s="449"/>
      <c r="AC448" s="449"/>
      <c r="AD448" s="449"/>
      <c r="AE448" s="449"/>
      <c r="AF448" s="449"/>
      <c r="AG448" s="449"/>
      <c r="AH448" s="449"/>
      <c r="AI448" s="449"/>
      <c r="AJ448" s="449"/>
      <c r="AK448" s="449"/>
      <c r="AL448" s="449"/>
      <c r="AM448" s="449"/>
      <c r="AN448" s="449"/>
    </row>
    <row r="449" spans="15:40">
      <c r="O449" s="492"/>
      <c r="P449" s="492"/>
      <c r="Q449" s="492"/>
      <c r="R449" s="449"/>
      <c r="S449" s="449"/>
      <c r="T449" s="449"/>
      <c r="U449" s="449"/>
      <c r="V449" s="449"/>
      <c r="W449" s="449"/>
      <c r="X449" s="449"/>
      <c r="Y449" s="449"/>
      <c r="Z449" s="449"/>
      <c r="AA449" s="449"/>
      <c r="AB449" s="449"/>
      <c r="AC449" s="449"/>
      <c r="AD449" s="449"/>
      <c r="AE449" s="449"/>
      <c r="AF449" s="449"/>
      <c r="AG449" s="449"/>
      <c r="AH449" s="449"/>
      <c r="AI449" s="449"/>
      <c r="AJ449" s="449"/>
      <c r="AK449" s="449"/>
      <c r="AL449" s="449"/>
      <c r="AM449" s="449"/>
      <c r="AN449" s="449"/>
    </row>
    <row r="450" spans="15:40">
      <c r="O450" s="492"/>
      <c r="P450" s="492"/>
      <c r="Q450" s="492"/>
      <c r="R450" s="449"/>
      <c r="S450" s="449"/>
      <c r="T450" s="449"/>
      <c r="U450" s="449"/>
      <c r="V450" s="449"/>
      <c r="W450" s="449"/>
      <c r="X450" s="449"/>
      <c r="Y450" s="449"/>
      <c r="Z450" s="449"/>
      <c r="AA450" s="449"/>
      <c r="AB450" s="449"/>
      <c r="AC450" s="449"/>
      <c r="AD450" s="449"/>
      <c r="AE450" s="449"/>
      <c r="AF450" s="449"/>
      <c r="AG450" s="449"/>
      <c r="AH450" s="449"/>
      <c r="AI450" s="449"/>
      <c r="AJ450" s="449"/>
      <c r="AK450" s="449"/>
      <c r="AL450" s="449"/>
      <c r="AM450" s="449"/>
      <c r="AN450" s="449"/>
    </row>
    <row r="451" spans="15:40">
      <c r="O451" s="492"/>
      <c r="P451" s="492"/>
      <c r="Q451" s="492"/>
      <c r="R451" s="449"/>
      <c r="S451" s="449"/>
      <c r="T451" s="449"/>
      <c r="U451" s="449"/>
      <c r="V451" s="449"/>
      <c r="W451" s="449"/>
      <c r="X451" s="449"/>
      <c r="Y451" s="449"/>
      <c r="Z451" s="449"/>
      <c r="AA451" s="449"/>
      <c r="AB451" s="449"/>
      <c r="AC451" s="449"/>
      <c r="AD451" s="449"/>
      <c r="AE451" s="449"/>
      <c r="AF451" s="449"/>
      <c r="AG451" s="449"/>
      <c r="AH451" s="449"/>
      <c r="AI451" s="449"/>
      <c r="AJ451" s="449"/>
      <c r="AK451" s="449"/>
      <c r="AL451" s="449"/>
      <c r="AM451" s="449"/>
      <c r="AN451" s="449"/>
    </row>
    <row r="452" spans="15:40">
      <c r="O452" s="492"/>
      <c r="P452" s="492"/>
      <c r="Q452" s="492"/>
      <c r="R452" s="449"/>
      <c r="S452" s="449"/>
      <c r="T452" s="449"/>
      <c r="U452" s="449"/>
      <c r="V452" s="449"/>
      <c r="W452" s="449"/>
      <c r="X452" s="449"/>
      <c r="Y452" s="449"/>
      <c r="Z452" s="449"/>
      <c r="AA452" s="449"/>
      <c r="AB452" s="449"/>
      <c r="AC452" s="449"/>
      <c r="AD452" s="449"/>
      <c r="AE452" s="449"/>
      <c r="AF452" s="449"/>
      <c r="AG452" s="449"/>
      <c r="AH452" s="449"/>
      <c r="AI452" s="449"/>
      <c r="AJ452" s="449"/>
      <c r="AK452" s="449"/>
      <c r="AL452" s="449"/>
      <c r="AM452" s="449"/>
      <c r="AN452" s="449"/>
    </row>
    <row r="453" spans="15:40">
      <c r="O453" s="492"/>
      <c r="P453" s="492"/>
      <c r="Q453" s="492"/>
      <c r="R453" s="449"/>
      <c r="S453" s="449"/>
      <c r="T453" s="449"/>
      <c r="U453" s="449"/>
      <c r="V453" s="449"/>
      <c r="W453" s="449"/>
      <c r="X453" s="449"/>
      <c r="Y453" s="449"/>
      <c r="Z453" s="449"/>
      <c r="AA453" s="449"/>
      <c r="AB453" s="449"/>
      <c r="AC453" s="449"/>
      <c r="AD453" s="449"/>
      <c r="AE453" s="449"/>
      <c r="AF453" s="449"/>
      <c r="AG453" s="449"/>
      <c r="AH453" s="449"/>
      <c r="AI453" s="449"/>
      <c r="AJ453" s="449"/>
      <c r="AK453" s="449"/>
      <c r="AL453" s="449"/>
      <c r="AM453" s="449"/>
      <c r="AN453" s="449"/>
    </row>
    <row r="454" spans="15:40">
      <c r="O454" s="492"/>
      <c r="P454" s="492"/>
      <c r="Q454" s="492"/>
      <c r="R454" s="449"/>
      <c r="S454" s="449"/>
      <c r="T454" s="449"/>
      <c r="U454" s="449"/>
      <c r="V454" s="449"/>
      <c r="W454" s="449"/>
      <c r="X454" s="449"/>
      <c r="Y454" s="449"/>
      <c r="Z454" s="449"/>
      <c r="AA454" s="449"/>
      <c r="AB454" s="449"/>
      <c r="AC454" s="449"/>
      <c r="AD454" s="449"/>
      <c r="AE454" s="449"/>
      <c r="AF454" s="449"/>
      <c r="AG454" s="449"/>
      <c r="AH454" s="449"/>
      <c r="AI454" s="449"/>
      <c r="AJ454" s="449"/>
      <c r="AK454" s="449"/>
      <c r="AL454" s="449"/>
      <c r="AM454" s="449"/>
      <c r="AN454" s="449"/>
    </row>
    <row r="455" spans="15:40">
      <c r="O455" s="492"/>
      <c r="P455" s="492"/>
      <c r="Q455" s="492"/>
      <c r="R455" s="449"/>
      <c r="S455" s="449"/>
      <c r="T455" s="449"/>
      <c r="U455" s="449"/>
      <c r="V455" s="449"/>
      <c r="W455" s="449"/>
      <c r="X455" s="449"/>
      <c r="Y455" s="449"/>
      <c r="Z455" s="449"/>
      <c r="AA455" s="449"/>
      <c r="AB455" s="449"/>
      <c r="AC455" s="449"/>
      <c r="AD455" s="449"/>
      <c r="AE455" s="449"/>
      <c r="AF455" s="449"/>
      <c r="AG455" s="449"/>
      <c r="AH455" s="449"/>
      <c r="AI455" s="449"/>
      <c r="AJ455" s="449"/>
      <c r="AK455" s="449"/>
      <c r="AL455" s="449"/>
      <c r="AM455" s="449"/>
      <c r="AN455" s="449"/>
    </row>
    <row r="456" spans="15:40">
      <c r="O456" s="492"/>
      <c r="P456" s="492"/>
      <c r="Q456" s="492"/>
      <c r="R456" s="449"/>
      <c r="S456" s="449"/>
      <c r="T456" s="449"/>
      <c r="U456" s="449"/>
      <c r="V456" s="449"/>
      <c r="W456" s="449"/>
      <c r="X456" s="449"/>
      <c r="Y456" s="449"/>
      <c r="Z456" s="449"/>
      <c r="AA456" s="449"/>
      <c r="AB456" s="449"/>
      <c r="AC456" s="449"/>
      <c r="AD456" s="449"/>
      <c r="AE456" s="449"/>
      <c r="AF456" s="449"/>
      <c r="AG456" s="449"/>
      <c r="AH456" s="449"/>
      <c r="AI456" s="449"/>
      <c r="AJ456" s="449"/>
      <c r="AK456" s="449"/>
      <c r="AL456" s="449"/>
      <c r="AM456" s="449"/>
      <c r="AN456" s="449"/>
    </row>
    <row r="457" spans="15:40">
      <c r="O457" s="492"/>
      <c r="P457" s="492"/>
      <c r="Q457" s="492"/>
      <c r="R457" s="449"/>
      <c r="S457" s="449"/>
      <c r="T457" s="449"/>
      <c r="U457" s="449"/>
      <c r="V457" s="449"/>
      <c r="W457" s="449"/>
      <c r="X457" s="449"/>
      <c r="Y457" s="449"/>
      <c r="Z457" s="449"/>
      <c r="AA457" s="449"/>
      <c r="AB457" s="449"/>
      <c r="AC457" s="449"/>
      <c r="AD457" s="449"/>
      <c r="AE457" s="449"/>
      <c r="AF457" s="449"/>
      <c r="AG457" s="449"/>
      <c r="AH457" s="449"/>
      <c r="AI457" s="449"/>
      <c r="AJ457" s="449"/>
      <c r="AK457" s="449"/>
      <c r="AL457" s="449"/>
      <c r="AM457" s="449"/>
      <c r="AN457" s="449"/>
    </row>
    <row r="458" spans="15:40">
      <c r="O458" s="492"/>
      <c r="P458" s="492"/>
      <c r="Q458" s="492"/>
      <c r="R458" s="449"/>
      <c r="S458" s="449"/>
      <c r="T458" s="449"/>
      <c r="U458" s="449"/>
      <c r="V458" s="449"/>
      <c r="W458" s="449"/>
      <c r="X458" s="449"/>
      <c r="Y458" s="449"/>
      <c r="Z458" s="449"/>
      <c r="AA458" s="449"/>
      <c r="AB458" s="449"/>
      <c r="AC458" s="449"/>
      <c r="AD458" s="449"/>
      <c r="AE458" s="449"/>
      <c r="AF458" s="449"/>
      <c r="AG458" s="449"/>
      <c r="AH458" s="449"/>
      <c r="AI458" s="449"/>
      <c r="AJ458" s="449"/>
      <c r="AK458" s="449"/>
      <c r="AL458" s="449"/>
      <c r="AM458" s="449"/>
      <c r="AN458" s="449"/>
    </row>
    <row r="459" spans="15:40">
      <c r="O459" s="492"/>
      <c r="P459" s="492"/>
      <c r="Q459" s="492"/>
      <c r="R459" s="449"/>
      <c r="S459" s="449"/>
      <c r="T459" s="449"/>
      <c r="U459" s="449"/>
      <c r="V459" s="449"/>
      <c r="W459" s="449"/>
      <c r="X459" s="449"/>
      <c r="Y459" s="449"/>
      <c r="Z459" s="449"/>
      <c r="AA459" s="449"/>
      <c r="AB459" s="449"/>
      <c r="AC459" s="449"/>
      <c r="AD459" s="449"/>
      <c r="AE459" s="449"/>
      <c r="AF459" s="449"/>
      <c r="AG459" s="449"/>
      <c r="AH459" s="449"/>
      <c r="AI459" s="449"/>
      <c r="AJ459" s="449"/>
      <c r="AK459" s="449"/>
      <c r="AL459" s="449"/>
      <c r="AM459" s="449"/>
      <c r="AN459" s="449"/>
    </row>
    <row r="460" spans="15:40">
      <c r="O460" s="492"/>
      <c r="P460" s="492"/>
      <c r="Q460" s="492"/>
      <c r="R460" s="449"/>
      <c r="S460" s="449"/>
      <c r="T460" s="449"/>
      <c r="U460" s="449"/>
      <c r="V460" s="449"/>
      <c r="W460" s="449"/>
      <c r="X460" s="449"/>
      <c r="Y460" s="449"/>
      <c r="Z460" s="449"/>
      <c r="AA460" s="449"/>
      <c r="AB460" s="449"/>
      <c r="AC460" s="449"/>
      <c r="AD460" s="449"/>
      <c r="AE460" s="449"/>
      <c r="AF460" s="449"/>
      <c r="AG460" s="449"/>
      <c r="AH460" s="449"/>
      <c r="AI460" s="449"/>
      <c r="AJ460" s="449"/>
      <c r="AK460" s="449"/>
      <c r="AL460" s="449"/>
      <c r="AM460" s="449"/>
      <c r="AN460" s="449"/>
    </row>
    <row r="461" spans="15:40">
      <c r="O461" s="492"/>
      <c r="P461" s="492"/>
      <c r="Q461" s="492"/>
      <c r="R461" s="449"/>
      <c r="S461" s="449"/>
      <c r="T461" s="449"/>
      <c r="U461" s="449"/>
      <c r="V461" s="449"/>
      <c r="W461" s="449"/>
      <c r="X461" s="449"/>
      <c r="Y461" s="449"/>
      <c r="Z461" s="449"/>
      <c r="AA461" s="449"/>
      <c r="AB461" s="449"/>
      <c r="AC461" s="449"/>
      <c r="AD461" s="449"/>
      <c r="AE461" s="449"/>
      <c r="AF461" s="449"/>
      <c r="AG461" s="449"/>
      <c r="AH461" s="449"/>
      <c r="AI461" s="449"/>
      <c r="AJ461" s="449"/>
      <c r="AK461" s="449"/>
      <c r="AL461" s="449"/>
      <c r="AM461" s="449"/>
      <c r="AN461" s="449"/>
    </row>
    <row r="462" spans="15:40">
      <c r="O462" s="492"/>
      <c r="P462" s="492"/>
      <c r="Q462" s="492"/>
      <c r="R462" s="449"/>
      <c r="S462" s="449"/>
      <c r="T462" s="449"/>
      <c r="U462" s="449"/>
      <c r="V462" s="449"/>
      <c r="W462" s="449"/>
      <c r="X462" s="449"/>
      <c r="Y462" s="449"/>
      <c r="Z462" s="449"/>
      <c r="AA462" s="449"/>
      <c r="AB462" s="449"/>
      <c r="AC462" s="449"/>
      <c r="AD462" s="449"/>
      <c r="AE462" s="449"/>
      <c r="AF462" s="449"/>
      <c r="AG462" s="449"/>
      <c r="AH462" s="449"/>
      <c r="AI462" s="449"/>
      <c r="AJ462" s="449"/>
      <c r="AK462" s="449"/>
      <c r="AL462" s="449"/>
      <c r="AM462" s="449"/>
      <c r="AN462" s="449"/>
    </row>
    <row r="463" spans="15:40">
      <c r="O463" s="492"/>
      <c r="P463" s="492"/>
      <c r="Q463" s="492"/>
      <c r="R463" s="449"/>
      <c r="S463" s="449"/>
      <c r="T463" s="449"/>
      <c r="U463" s="449"/>
      <c r="V463" s="449"/>
      <c r="W463" s="449"/>
      <c r="X463" s="449"/>
      <c r="Y463" s="449"/>
      <c r="Z463" s="449"/>
      <c r="AA463" s="449"/>
      <c r="AB463" s="449"/>
      <c r="AC463" s="449"/>
      <c r="AD463" s="449"/>
      <c r="AE463" s="449"/>
      <c r="AF463" s="449"/>
      <c r="AG463" s="449"/>
      <c r="AH463" s="449"/>
      <c r="AI463" s="449"/>
      <c r="AJ463" s="449"/>
      <c r="AK463" s="449"/>
      <c r="AL463" s="449"/>
      <c r="AM463" s="449"/>
      <c r="AN463" s="449"/>
    </row>
    <row r="464" spans="15:40">
      <c r="O464" s="492"/>
      <c r="P464" s="492"/>
      <c r="Q464" s="492"/>
      <c r="R464" s="449"/>
      <c r="S464" s="449"/>
      <c r="T464" s="449"/>
      <c r="U464" s="449"/>
      <c r="V464" s="449"/>
      <c r="W464" s="449"/>
      <c r="X464" s="449"/>
      <c r="Y464" s="449"/>
      <c r="Z464" s="449"/>
      <c r="AA464" s="449"/>
      <c r="AB464" s="449"/>
      <c r="AC464" s="449"/>
      <c r="AD464" s="449"/>
      <c r="AE464" s="449"/>
      <c r="AF464" s="449"/>
      <c r="AG464" s="449"/>
      <c r="AH464" s="449"/>
      <c r="AI464" s="449"/>
      <c r="AJ464" s="449"/>
      <c r="AK464" s="449"/>
      <c r="AL464" s="449"/>
      <c r="AM464" s="449"/>
      <c r="AN464" s="449"/>
    </row>
    <row r="465" spans="15:40">
      <c r="O465" s="492"/>
      <c r="P465" s="492"/>
      <c r="Q465" s="492"/>
      <c r="R465" s="449"/>
      <c r="S465" s="449"/>
      <c r="T465" s="449"/>
      <c r="U465" s="449"/>
      <c r="V465" s="449"/>
      <c r="W465" s="449"/>
      <c r="X465" s="449"/>
      <c r="Y465" s="449"/>
      <c r="Z465" s="449"/>
      <c r="AA465" s="449"/>
      <c r="AB465" s="449"/>
      <c r="AC465" s="449"/>
      <c r="AD465" s="449"/>
      <c r="AE465" s="449"/>
      <c r="AF465" s="449"/>
      <c r="AG465" s="449"/>
      <c r="AH465" s="449"/>
      <c r="AI465" s="449"/>
      <c r="AJ465" s="449"/>
      <c r="AK465" s="449"/>
      <c r="AL465" s="449"/>
      <c r="AM465" s="449"/>
      <c r="AN465" s="449"/>
    </row>
    <row r="466" spans="15:40">
      <c r="O466" s="492"/>
      <c r="P466" s="492"/>
      <c r="Q466" s="492"/>
      <c r="R466" s="449"/>
      <c r="S466" s="449"/>
      <c r="T466" s="449"/>
      <c r="U466" s="449"/>
      <c r="V466" s="449"/>
      <c r="W466" s="449"/>
      <c r="X466" s="449"/>
      <c r="Y466" s="449"/>
      <c r="Z466" s="449"/>
      <c r="AA466" s="449"/>
      <c r="AB466" s="449"/>
      <c r="AC466" s="449"/>
      <c r="AD466" s="449"/>
      <c r="AE466" s="449"/>
      <c r="AF466" s="449"/>
      <c r="AG466" s="449"/>
      <c r="AH466" s="449"/>
      <c r="AI466" s="449"/>
      <c r="AJ466" s="449"/>
      <c r="AK466" s="449"/>
      <c r="AL466" s="449"/>
      <c r="AM466" s="449"/>
      <c r="AN466" s="449"/>
    </row>
    <row r="467" spans="15:40">
      <c r="O467" s="492"/>
      <c r="P467" s="492"/>
      <c r="Q467" s="492"/>
      <c r="R467" s="449"/>
      <c r="S467" s="449"/>
      <c r="T467" s="449"/>
      <c r="U467" s="449"/>
      <c r="V467" s="449"/>
      <c r="W467" s="449"/>
      <c r="X467" s="449"/>
      <c r="Y467" s="449"/>
      <c r="Z467" s="449"/>
      <c r="AA467" s="449"/>
      <c r="AB467" s="449"/>
      <c r="AC467" s="449"/>
      <c r="AD467" s="449"/>
      <c r="AE467" s="449"/>
      <c r="AF467" s="449"/>
      <c r="AG467" s="449"/>
      <c r="AH467" s="449"/>
      <c r="AI467" s="449"/>
      <c r="AJ467" s="449"/>
      <c r="AK467" s="449"/>
      <c r="AL467" s="449"/>
      <c r="AM467" s="449"/>
      <c r="AN467" s="449"/>
    </row>
    <row r="468" spans="15:40">
      <c r="O468" s="492"/>
      <c r="P468" s="492"/>
      <c r="Q468" s="492"/>
      <c r="R468" s="449"/>
      <c r="S468" s="449"/>
      <c r="T468" s="449"/>
      <c r="U468" s="449"/>
      <c r="V468" s="449"/>
      <c r="W468" s="449"/>
      <c r="X468" s="449"/>
      <c r="Y468" s="449"/>
      <c r="Z468" s="449"/>
      <c r="AA468" s="449"/>
      <c r="AB468" s="449"/>
      <c r="AC468" s="449"/>
      <c r="AD468" s="449"/>
      <c r="AE468" s="449"/>
      <c r="AF468" s="449"/>
      <c r="AG468" s="449"/>
      <c r="AH468" s="449"/>
      <c r="AI468" s="449"/>
      <c r="AJ468" s="449"/>
      <c r="AK468" s="449"/>
      <c r="AL468" s="449"/>
      <c r="AM468" s="449"/>
      <c r="AN468" s="449"/>
    </row>
    <row r="469" spans="15:40">
      <c r="O469" s="492"/>
      <c r="P469" s="492"/>
      <c r="Q469" s="492"/>
      <c r="R469" s="449"/>
      <c r="S469" s="449"/>
      <c r="T469" s="449"/>
      <c r="U469" s="449"/>
      <c r="V469" s="449"/>
      <c r="W469" s="449"/>
      <c r="X469" s="449"/>
      <c r="Y469" s="449"/>
      <c r="Z469" s="449"/>
      <c r="AA469" s="449"/>
      <c r="AB469" s="449"/>
      <c r="AC469" s="449"/>
      <c r="AD469" s="449"/>
      <c r="AE469" s="449"/>
      <c r="AF469" s="449"/>
      <c r="AG469" s="449"/>
      <c r="AH469" s="449"/>
      <c r="AI469" s="449"/>
      <c r="AJ469" s="449"/>
      <c r="AK469" s="449"/>
      <c r="AL469" s="449"/>
      <c r="AM469" s="449"/>
      <c r="AN469" s="449"/>
    </row>
    <row r="470" spans="15:40">
      <c r="O470" s="492"/>
      <c r="P470" s="492"/>
      <c r="Q470" s="492"/>
      <c r="R470" s="449"/>
      <c r="S470" s="449"/>
      <c r="T470" s="449"/>
      <c r="U470" s="449"/>
      <c r="V470" s="449"/>
      <c r="W470" s="449"/>
      <c r="X470" s="449"/>
      <c r="Y470" s="449"/>
      <c r="Z470" s="449"/>
      <c r="AA470" s="449"/>
      <c r="AB470" s="449"/>
      <c r="AC470" s="449"/>
      <c r="AD470" s="449"/>
      <c r="AE470" s="449"/>
      <c r="AF470" s="449"/>
      <c r="AG470" s="449"/>
      <c r="AH470" s="449"/>
      <c r="AI470" s="449"/>
      <c r="AJ470" s="449"/>
      <c r="AK470" s="449"/>
      <c r="AL470" s="449"/>
      <c r="AM470" s="449"/>
      <c r="AN470" s="449"/>
    </row>
    <row r="471" spans="15:40">
      <c r="O471" s="492"/>
      <c r="P471" s="492"/>
      <c r="Q471" s="492"/>
      <c r="R471" s="449"/>
      <c r="S471" s="449"/>
      <c r="T471" s="449"/>
      <c r="U471" s="449"/>
      <c r="V471" s="449"/>
      <c r="W471" s="449"/>
      <c r="X471" s="449"/>
      <c r="Y471" s="449"/>
      <c r="Z471" s="449"/>
      <c r="AA471" s="449"/>
      <c r="AB471" s="449"/>
      <c r="AC471" s="449"/>
      <c r="AD471" s="449"/>
      <c r="AE471" s="449"/>
      <c r="AF471" s="449"/>
      <c r="AG471" s="449"/>
      <c r="AH471" s="449"/>
      <c r="AI471" s="449"/>
      <c r="AJ471" s="449"/>
      <c r="AK471" s="449"/>
      <c r="AL471" s="449"/>
      <c r="AM471" s="449"/>
      <c r="AN471" s="449"/>
    </row>
    <row r="472" spans="15:40">
      <c r="O472" s="492"/>
      <c r="P472" s="492"/>
      <c r="Q472" s="492"/>
      <c r="R472" s="449"/>
      <c r="S472" s="449"/>
      <c r="T472" s="449"/>
      <c r="U472" s="449"/>
      <c r="V472" s="449"/>
      <c r="W472" s="449"/>
      <c r="X472" s="449"/>
      <c r="Y472" s="449"/>
      <c r="Z472" s="449"/>
      <c r="AA472" s="449"/>
      <c r="AB472" s="449"/>
      <c r="AC472" s="449"/>
      <c r="AD472" s="449"/>
      <c r="AE472" s="449"/>
      <c r="AF472" s="449"/>
      <c r="AG472" s="449"/>
      <c r="AH472" s="449"/>
      <c r="AI472" s="449"/>
      <c r="AJ472" s="449"/>
      <c r="AK472" s="449"/>
      <c r="AL472" s="449"/>
      <c r="AM472" s="449"/>
      <c r="AN472" s="449"/>
    </row>
    <row r="473" spans="15:40">
      <c r="O473" s="492"/>
      <c r="P473" s="492"/>
      <c r="Q473" s="492"/>
      <c r="R473" s="449"/>
      <c r="S473" s="449"/>
      <c r="T473" s="449"/>
      <c r="U473" s="449"/>
      <c r="V473" s="449"/>
      <c r="W473" s="449"/>
      <c r="X473" s="449"/>
      <c r="Y473" s="449"/>
      <c r="Z473" s="449"/>
      <c r="AA473" s="449"/>
      <c r="AB473" s="449"/>
      <c r="AC473" s="449"/>
      <c r="AD473" s="449"/>
      <c r="AE473" s="449"/>
      <c r="AF473" s="449"/>
      <c r="AG473" s="449"/>
      <c r="AH473" s="449"/>
      <c r="AI473" s="449"/>
      <c r="AJ473" s="449"/>
      <c r="AK473" s="449"/>
      <c r="AL473" s="449"/>
      <c r="AM473" s="449"/>
      <c r="AN473" s="449"/>
    </row>
    <row r="474" spans="15:40">
      <c r="O474" s="492"/>
      <c r="P474" s="492"/>
      <c r="Q474" s="492"/>
      <c r="R474" s="449"/>
      <c r="S474" s="449"/>
      <c r="T474" s="449"/>
      <c r="U474" s="449"/>
      <c r="V474" s="449"/>
      <c r="W474" s="449"/>
      <c r="X474" s="449"/>
      <c r="Y474" s="449"/>
      <c r="Z474" s="449"/>
      <c r="AA474" s="449"/>
      <c r="AB474" s="449"/>
      <c r="AC474" s="449"/>
      <c r="AD474" s="449"/>
      <c r="AE474" s="449"/>
      <c r="AF474" s="449"/>
      <c r="AG474" s="449"/>
      <c r="AH474" s="449"/>
      <c r="AI474" s="449"/>
      <c r="AJ474" s="449"/>
      <c r="AK474" s="449"/>
      <c r="AL474" s="449"/>
      <c r="AM474" s="449"/>
      <c r="AN474" s="449"/>
    </row>
    <row r="475" spans="15:40">
      <c r="O475" s="492"/>
      <c r="P475" s="492"/>
      <c r="Q475" s="492"/>
      <c r="R475" s="449"/>
      <c r="S475" s="449"/>
      <c r="T475" s="449"/>
      <c r="U475" s="449"/>
      <c r="V475" s="449"/>
      <c r="W475" s="449"/>
      <c r="X475" s="449"/>
      <c r="Y475" s="449"/>
      <c r="Z475" s="449"/>
      <c r="AA475" s="449"/>
      <c r="AB475" s="449"/>
      <c r="AC475" s="449"/>
      <c r="AD475" s="449"/>
      <c r="AE475" s="449"/>
      <c r="AF475" s="449"/>
      <c r="AG475" s="449"/>
      <c r="AH475" s="449"/>
      <c r="AI475" s="449"/>
      <c r="AJ475" s="449"/>
      <c r="AK475" s="449"/>
      <c r="AL475" s="449"/>
      <c r="AM475" s="449"/>
      <c r="AN475" s="449"/>
    </row>
    <row r="476" spans="15:40">
      <c r="O476" s="492"/>
      <c r="P476" s="492"/>
      <c r="Q476" s="492"/>
      <c r="R476" s="449"/>
      <c r="S476" s="449"/>
      <c r="T476" s="449"/>
      <c r="U476" s="449"/>
      <c r="V476" s="449"/>
      <c r="W476" s="449"/>
      <c r="X476" s="449"/>
      <c r="Y476" s="449"/>
      <c r="Z476" s="449"/>
      <c r="AA476" s="449"/>
      <c r="AB476" s="449"/>
      <c r="AC476" s="449"/>
      <c r="AD476" s="449"/>
      <c r="AE476" s="449"/>
      <c r="AF476" s="449"/>
      <c r="AG476" s="449"/>
      <c r="AH476" s="449"/>
      <c r="AI476" s="449"/>
      <c r="AJ476" s="449"/>
      <c r="AK476" s="449"/>
      <c r="AL476" s="449"/>
      <c r="AM476" s="449"/>
      <c r="AN476" s="449"/>
    </row>
    <row r="477" spans="15:40">
      <c r="O477" s="492"/>
      <c r="P477" s="492"/>
      <c r="Q477" s="492"/>
      <c r="R477" s="449"/>
      <c r="S477" s="449"/>
      <c r="T477" s="449"/>
      <c r="U477" s="449"/>
      <c r="V477" s="449"/>
      <c r="W477" s="449"/>
      <c r="X477" s="449"/>
      <c r="Y477" s="449"/>
      <c r="Z477" s="449"/>
      <c r="AA477" s="449"/>
      <c r="AB477" s="449"/>
      <c r="AC477" s="449"/>
      <c r="AD477" s="449"/>
      <c r="AE477" s="449"/>
      <c r="AF477" s="449"/>
      <c r="AG477" s="449"/>
      <c r="AH477" s="449"/>
      <c r="AI477" s="449"/>
      <c r="AJ477" s="449"/>
      <c r="AK477" s="449"/>
      <c r="AL477" s="449"/>
      <c r="AM477" s="449"/>
      <c r="AN477" s="449"/>
    </row>
    <row r="478" spans="15:40">
      <c r="O478" s="492"/>
      <c r="P478" s="492"/>
      <c r="Q478" s="492"/>
      <c r="R478" s="449"/>
      <c r="S478" s="449"/>
      <c r="T478" s="449"/>
      <c r="U478" s="449"/>
      <c r="V478" s="449"/>
      <c r="W478" s="449"/>
      <c r="X478" s="449"/>
      <c r="Y478" s="449"/>
      <c r="Z478" s="449"/>
      <c r="AA478" s="449"/>
      <c r="AB478" s="449"/>
      <c r="AC478" s="449"/>
      <c r="AD478" s="449"/>
      <c r="AE478" s="449"/>
      <c r="AF478" s="449"/>
      <c r="AG478" s="449"/>
      <c r="AH478" s="449"/>
      <c r="AI478" s="449"/>
      <c r="AJ478" s="449"/>
      <c r="AK478" s="449"/>
      <c r="AL478" s="449"/>
      <c r="AM478" s="449"/>
      <c r="AN478" s="449"/>
    </row>
    <row r="479" spans="15:40">
      <c r="O479" s="492"/>
      <c r="P479" s="492"/>
      <c r="Q479" s="492"/>
      <c r="R479" s="449"/>
      <c r="S479" s="449"/>
      <c r="T479" s="449"/>
      <c r="U479" s="449"/>
      <c r="V479" s="449"/>
      <c r="W479" s="449"/>
      <c r="X479" s="449"/>
      <c r="Y479" s="449"/>
      <c r="Z479" s="449"/>
      <c r="AA479" s="449"/>
      <c r="AB479" s="449"/>
      <c r="AC479" s="449"/>
      <c r="AD479" s="449"/>
      <c r="AE479" s="449"/>
      <c r="AF479" s="449"/>
      <c r="AG479" s="449"/>
      <c r="AH479" s="449"/>
      <c r="AI479" s="449"/>
      <c r="AJ479" s="449"/>
      <c r="AK479" s="449"/>
      <c r="AL479" s="449"/>
      <c r="AM479" s="449"/>
      <c r="AN479" s="449"/>
    </row>
    <row r="480" spans="15:40">
      <c r="O480" s="492"/>
      <c r="P480" s="492"/>
      <c r="Q480" s="492"/>
      <c r="R480" s="449"/>
      <c r="S480" s="449"/>
      <c r="T480" s="449"/>
      <c r="U480" s="449"/>
      <c r="V480" s="449"/>
      <c r="W480" s="449"/>
      <c r="X480" s="449"/>
      <c r="Y480" s="449"/>
      <c r="Z480" s="449"/>
      <c r="AA480" s="449"/>
      <c r="AB480" s="449"/>
      <c r="AC480" s="449"/>
      <c r="AD480" s="449"/>
      <c r="AE480" s="449"/>
      <c r="AF480" s="449"/>
      <c r="AG480" s="449"/>
      <c r="AH480" s="449"/>
      <c r="AI480" s="449"/>
      <c r="AJ480" s="449"/>
      <c r="AK480" s="449"/>
      <c r="AL480" s="449"/>
      <c r="AM480" s="449"/>
      <c r="AN480" s="449"/>
    </row>
    <row r="481" spans="15:40">
      <c r="O481" s="492"/>
      <c r="P481" s="492"/>
      <c r="Q481" s="492"/>
      <c r="R481" s="449"/>
      <c r="S481" s="449"/>
      <c r="T481" s="449"/>
      <c r="U481" s="449"/>
      <c r="V481" s="449"/>
      <c r="W481" s="449"/>
      <c r="X481" s="449"/>
      <c r="Y481" s="449"/>
      <c r="Z481" s="449"/>
      <c r="AA481" s="449"/>
      <c r="AB481" s="449"/>
      <c r="AC481" s="449"/>
      <c r="AD481" s="449"/>
      <c r="AE481" s="449"/>
      <c r="AF481" s="449"/>
      <c r="AG481" s="449"/>
      <c r="AH481" s="449"/>
      <c r="AI481" s="449"/>
      <c r="AJ481" s="449"/>
      <c r="AK481" s="449"/>
      <c r="AL481" s="449"/>
      <c r="AM481" s="449"/>
      <c r="AN481" s="449"/>
    </row>
    <row r="482" spans="15:40">
      <c r="O482" s="492"/>
      <c r="P482" s="492"/>
      <c r="Q482" s="492"/>
      <c r="R482" s="449"/>
      <c r="S482" s="449"/>
      <c r="T482" s="449"/>
      <c r="U482" s="449"/>
      <c r="V482" s="449"/>
      <c r="W482" s="449"/>
      <c r="X482" s="449"/>
      <c r="Y482" s="449"/>
      <c r="Z482" s="449"/>
      <c r="AA482" s="449"/>
      <c r="AB482" s="449"/>
      <c r="AC482" s="449"/>
      <c r="AD482" s="449"/>
      <c r="AE482" s="449"/>
      <c r="AF482" s="449"/>
      <c r="AG482" s="449"/>
      <c r="AH482" s="449"/>
      <c r="AI482" s="449"/>
      <c r="AJ482" s="449"/>
      <c r="AK482" s="449"/>
      <c r="AL482" s="449"/>
      <c r="AM482" s="449"/>
      <c r="AN482" s="449"/>
    </row>
    <row r="483" spans="15:40">
      <c r="O483" s="492"/>
      <c r="P483" s="492"/>
      <c r="Q483" s="492"/>
      <c r="R483" s="449"/>
      <c r="S483" s="449"/>
      <c r="T483" s="449"/>
      <c r="U483" s="449"/>
      <c r="V483" s="449"/>
      <c r="W483" s="449"/>
      <c r="X483" s="449"/>
      <c r="Y483" s="449"/>
      <c r="Z483" s="449"/>
      <c r="AA483" s="449"/>
      <c r="AB483" s="449"/>
      <c r="AC483" s="449"/>
      <c r="AD483" s="449"/>
      <c r="AE483" s="449"/>
      <c r="AF483" s="449"/>
      <c r="AG483" s="449"/>
      <c r="AH483" s="449"/>
      <c r="AI483" s="449"/>
      <c r="AJ483" s="449"/>
      <c r="AK483" s="449"/>
      <c r="AL483" s="449"/>
      <c r="AM483" s="449"/>
      <c r="AN483" s="449"/>
    </row>
    <row r="484" spans="15:40">
      <c r="O484" s="492"/>
      <c r="P484" s="492"/>
      <c r="Q484" s="492"/>
      <c r="R484" s="449"/>
      <c r="S484" s="449"/>
      <c r="T484" s="449"/>
      <c r="U484" s="449"/>
      <c r="V484" s="449"/>
      <c r="W484" s="449"/>
      <c r="X484" s="449"/>
      <c r="Y484" s="449"/>
      <c r="Z484" s="449"/>
      <c r="AA484" s="449"/>
      <c r="AB484" s="449"/>
      <c r="AC484" s="449"/>
      <c r="AD484" s="449"/>
      <c r="AE484" s="449"/>
      <c r="AF484" s="449"/>
      <c r="AG484" s="449"/>
      <c r="AH484" s="449"/>
      <c r="AI484" s="449"/>
      <c r="AJ484" s="449"/>
      <c r="AK484" s="449"/>
      <c r="AL484" s="449"/>
      <c r="AM484" s="449"/>
      <c r="AN484" s="449"/>
    </row>
    <row r="485" spans="15:40">
      <c r="O485" s="492"/>
      <c r="P485" s="492"/>
      <c r="Q485" s="492"/>
      <c r="R485" s="449"/>
      <c r="S485" s="449"/>
      <c r="T485" s="449"/>
      <c r="U485" s="449"/>
      <c r="V485" s="449"/>
      <c r="W485" s="449"/>
      <c r="X485" s="449"/>
      <c r="Y485" s="449"/>
      <c r="Z485" s="449"/>
      <c r="AA485" s="449"/>
      <c r="AB485" s="449"/>
      <c r="AC485" s="449"/>
      <c r="AD485" s="449"/>
      <c r="AE485" s="449"/>
      <c r="AF485" s="449"/>
      <c r="AG485" s="449"/>
      <c r="AH485" s="449"/>
      <c r="AI485" s="449"/>
      <c r="AJ485" s="449"/>
      <c r="AK485" s="449"/>
      <c r="AL485" s="449"/>
      <c r="AM485" s="449"/>
      <c r="AN485" s="449"/>
    </row>
    <row r="486" spans="15:40">
      <c r="O486" s="492"/>
      <c r="P486" s="492"/>
      <c r="Q486" s="492"/>
      <c r="R486" s="449"/>
      <c r="S486" s="449"/>
      <c r="T486" s="449"/>
      <c r="U486" s="449"/>
      <c r="V486" s="449"/>
      <c r="W486" s="449"/>
      <c r="X486" s="449"/>
      <c r="Y486" s="449"/>
      <c r="Z486" s="449"/>
      <c r="AA486" s="449"/>
      <c r="AB486" s="449"/>
      <c r="AC486" s="449"/>
      <c r="AD486" s="449"/>
      <c r="AE486" s="449"/>
      <c r="AF486" s="449"/>
      <c r="AG486" s="449"/>
      <c r="AH486" s="449"/>
      <c r="AI486" s="449"/>
      <c r="AJ486" s="449"/>
      <c r="AK486" s="449"/>
      <c r="AL486" s="449"/>
      <c r="AM486" s="449"/>
      <c r="AN486" s="449"/>
    </row>
    <row r="487" spans="15:40">
      <c r="O487" s="492"/>
      <c r="P487" s="492"/>
      <c r="Q487" s="492"/>
      <c r="R487" s="449"/>
      <c r="S487" s="449"/>
      <c r="T487" s="449"/>
      <c r="U487" s="449"/>
      <c r="V487" s="449"/>
      <c r="W487" s="449"/>
      <c r="X487" s="449"/>
      <c r="Y487" s="449"/>
      <c r="Z487" s="449"/>
      <c r="AA487" s="449"/>
      <c r="AB487" s="449"/>
      <c r="AC487" s="449"/>
      <c r="AD487" s="449"/>
      <c r="AE487" s="449"/>
      <c r="AF487" s="449"/>
      <c r="AG487" s="449"/>
      <c r="AH487" s="449"/>
      <c r="AI487" s="449"/>
      <c r="AJ487" s="449"/>
      <c r="AK487" s="449"/>
      <c r="AL487" s="449"/>
      <c r="AM487" s="449"/>
      <c r="AN487" s="449"/>
    </row>
    <row r="488" spans="15:40">
      <c r="O488" s="492"/>
      <c r="P488" s="492"/>
      <c r="Q488" s="492"/>
      <c r="R488" s="449"/>
      <c r="S488" s="449"/>
      <c r="T488" s="449"/>
      <c r="U488" s="449"/>
      <c r="V488" s="449"/>
      <c r="W488" s="449"/>
      <c r="X488" s="449"/>
      <c r="Y488" s="449"/>
      <c r="Z488" s="449"/>
      <c r="AA488" s="449"/>
      <c r="AB488" s="449"/>
      <c r="AC488" s="449"/>
      <c r="AD488" s="449"/>
      <c r="AE488" s="449"/>
      <c r="AF488" s="449"/>
      <c r="AG488" s="449"/>
      <c r="AH488" s="449"/>
      <c r="AI488" s="449"/>
      <c r="AJ488" s="449"/>
      <c r="AK488" s="449"/>
      <c r="AL488" s="449"/>
      <c r="AM488" s="449"/>
      <c r="AN488" s="449"/>
    </row>
    <row r="489" spans="15:40">
      <c r="O489" s="492"/>
      <c r="P489" s="492"/>
      <c r="Q489" s="492"/>
      <c r="R489" s="449"/>
      <c r="S489" s="449"/>
      <c r="T489" s="449"/>
      <c r="U489" s="449"/>
      <c r="V489" s="449"/>
      <c r="W489" s="449"/>
      <c r="X489" s="449"/>
      <c r="Y489" s="449"/>
      <c r="Z489" s="449"/>
      <c r="AA489" s="449"/>
      <c r="AB489" s="449"/>
      <c r="AC489" s="449"/>
      <c r="AD489" s="449"/>
      <c r="AE489" s="449"/>
      <c r="AF489" s="449"/>
      <c r="AG489" s="449"/>
      <c r="AH489" s="449"/>
      <c r="AI489" s="449"/>
      <c r="AJ489" s="449"/>
      <c r="AK489" s="449"/>
      <c r="AL489" s="449"/>
      <c r="AM489" s="449"/>
      <c r="AN489" s="449"/>
    </row>
    <row r="490" spans="15:40">
      <c r="O490" s="492"/>
      <c r="P490" s="492"/>
      <c r="Q490" s="492"/>
      <c r="R490" s="449"/>
      <c r="S490" s="449"/>
      <c r="T490" s="449"/>
      <c r="U490" s="449"/>
      <c r="V490" s="449"/>
      <c r="W490" s="449"/>
      <c r="X490" s="449"/>
      <c r="Y490" s="449"/>
      <c r="Z490" s="449"/>
      <c r="AA490" s="449"/>
      <c r="AB490" s="449"/>
      <c r="AC490" s="449"/>
      <c r="AD490" s="449"/>
      <c r="AE490" s="449"/>
      <c r="AF490" s="449"/>
      <c r="AG490" s="449"/>
      <c r="AH490" s="449"/>
      <c r="AI490" s="449"/>
      <c r="AJ490" s="449"/>
      <c r="AK490" s="449"/>
      <c r="AL490" s="449"/>
      <c r="AM490" s="449"/>
      <c r="AN490" s="449"/>
    </row>
    <row r="491" spans="15:40">
      <c r="O491" s="492"/>
      <c r="P491" s="492"/>
      <c r="Q491" s="492"/>
      <c r="R491" s="449"/>
      <c r="S491" s="449"/>
      <c r="T491" s="449"/>
      <c r="U491" s="449"/>
      <c r="V491" s="449"/>
      <c r="W491" s="449"/>
      <c r="X491" s="449"/>
      <c r="Y491" s="449"/>
      <c r="Z491" s="449"/>
      <c r="AA491" s="449"/>
      <c r="AB491" s="449"/>
      <c r="AC491" s="449"/>
      <c r="AD491" s="449"/>
      <c r="AE491" s="449"/>
      <c r="AF491" s="449"/>
      <c r="AG491" s="449"/>
      <c r="AH491" s="449"/>
      <c r="AI491" s="449"/>
      <c r="AJ491" s="449"/>
      <c r="AK491" s="449"/>
      <c r="AL491" s="449"/>
      <c r="AM491" s="449"/>
      <c r="AN491" s="449"/>
    </row>
    <row r="492" spans="15:40">
      <c r="O492" s="492"/>
      <c r="P492" s="492"/>
      <c r="Q492" s="492"/>
      <c r="R492" s="449"/>
      <c r="S492" s="449"/>
      <c r="T492" s="449"/>
      <c r="U492" s="449"/>
      <c r="V492" s="449"/>
      <c r="W492" s="449"/>
      <c r="X492" s="449"/>
      <c r="Y492" s="449"/>
      <c r="Z492" s="449"/>
      <c r="AA492" s="449"/>
      <c r="AB492" s="449"/>
      <c r="AC492" s="449"/>
      <c r="AD492" s="449"/>
      <c r="AE492" s="449"/>
      <c r="AF492" s="449"/>
      <c r="AG492" s="449"/>
      <c r="AH492" s="449"/>
      <c r="AI492" s="449"/>
      <c r="AJ492" s="449"/>
      <c r="AK492" s="449"/>
      <c r="AL492" s="449"/>
      <c r="AM492" s="449"/>
      <c r="AN492" s="449"/>
    </row>
    <row r="493" spans="15:40">
      <c r="O493" s="492"/>
      <c r="P493" s="492"/>
      <c r="Q493" s="492"/>
      <c r="R493" s="449"/>
      <c r="S493" s="449"/>
      <c r="T493" s="449"/>
      <c r="U493" s="449"/>
      <c r="V493" s="449"/>
      <c r="W493" s="449"/>
      <c r="X493" s="449"/>
      <c r="Y493" s="449"/>
      <c r="Z493" s="449"/>
      <c r="AA493" s="449"/>
      <c r="AB493" s="449"/>
      <c r="AC493" s="449"/>
      <c r="AD493" s="449"/>
      <c r="AE493" s="449"/>
      <c r="AF493" s="449"/>
      <c r="AG493" s="449"/>
      <c r="AH493" s="449"/>
      <c r="AI493" s="449"/>
      <c r="AJ493" s="449"/>
      <c r="AK493" s="449"/>
      <c r="AL493" s="449"/>
      <c r="AM493" s="449"/>
      <c r="AN493" s="449"/>
    </row>
    <row r="494" spans="15:40">
      <c r="O494" s="492"/>
      <c r="P494" s="492"/>
      <c r="Q494" s="492"/>
      <c r="R494" s="449"/>
      <c r="S494" s="449"/>
      <c r="T494" s="449"/>
      <c r="U494" s="449"/>
      <c r="V494" s="449"/>
      <c r="W494" s="449"/>
      <c r="X494" s="449"/>
      <c r="Y494" s="449"/>
      <c r="Z494" s="449"/>
      <c r="AA494" s="449"/>
      <c r="AB494" s="449"/>
      <c r="AC494" s="449"/>
      <c r="AD494" s="449"/>
      <c r="AE494" s="449"/>
      <c r="AF494" s="449"/>
      <c r="AG494" s="449"/>
      <c r="AH494" s="449"/>
      <c r="AI494" s="449"/>
      <c r="AJ494" s="449"/>
      <c r="AK494" s="449"/>
      <c r="AL494" s="449"/>
      <c r="AM494" s="449"/>
      <c r="AN494" s="449"/>
    </row>
    <row r="495" spans="15:40">
      <c r="O495" s="492"/>
      <c r="P495" s="492"/>
      <c r="Q495" s="492"/>
      <c r="R495" s="449"/>
      <c r="S495" s="449"/>
      <c r="T495" s="449"/>
      <c r="U495" s="449"/>
      <c r="V495" s="449"/>
      <c r="W495" s="449"/>
      <c r="X495" s="449"/>
      <c r="Y495" s="449"/>
      <c r="Z495" s="449"/>
      <c r="AA495" s="449"/>
      <c r="AB495" s="449"/>
      <c r="AC495" s="449"/>
      <c r="AD495" s="449"/>
      <c r="AE495" s="449"/>
      <c r="AF495" s="449"/>
      <c r="AG495" s="449"/>
      <c r="AH495" s="449"/>
      <c r="AI495" s="449"/>
      <c r="AJ495" s="449"/>
      <c r="AK495" s="449"/>
      <c r="AL495" s="449"/>
      <c r="AM495" s="449"/>
      <c r="AN495" s="449"/>
    </row>
    <row r="496" spans="15:40">
      <c r="O496" s="492"/>
      <c r="P496" s="492"/>
      <c r="Q496" s="492"/>
      <c r="R496" s="449"/>
      <c r="S496" s="449"/>
      <c r="T496" s="449"/>
      <c r="U496" s="449"/>
      <c r="V496" s="449"/>
      <c r="W496" s="449"/>
      <c r="X496" s="449"/>
      <c r="Y496" s="449"/>
      <c r="Z496" s="449"/>
      <c r="AA496" s="449"/>
      <c r="AB496" s="449"/>
      <c r="AC496" s="449"/>
      <c r="AD496" s="449"/>
      <c r="AE496" s="449"/>
      <c r="AF496" s="449"/>
      <c r="AG496" s="449"/>
      <c r="AH496" s="449"/>
      <c r="AI496" s="449"/>
      <c r="AJ496" s="449"/>
      <c r="AK496" s="449"/>
      <c r="AL496" s="449"/>
      <c r="AM496" s="449"/>
      <c r="AN496" s="449"/>
    </row>
    <row r="497" spans="15:40">
      <c r="O497" s="492"/>
      <c r="P497" s="492"/>
      <c r="Q497" s="492"/>
      <c r="R497" s="449"/>
      <c r="S497" s="449"/>
      <c r="T497" s="449"/>
      <c r="U497" s="449"/>
      <c r="V497" s="449"/>
      <c r="W497" s="449"/>
      <c r="X497" s="449"/>
      <c r="Y497" s="449"/>
      <c r="Z497" s="449"/>
      <c r="AA497" s="449"/>
      <c r="AB497" s="449"/>
      <c r="AC497" s="449"/>
      <c r="AD497" s="449"/>
      <c r="AE497" s="449"/>
      <c r="AF497" s="449"/>
      <c r="AG497" s="449"/>
      <c r="AH497" s="449"/>
      <c r="AI497" s="449"/>
      <c r="AJ497" s="449"/>
      <c r="AK497" s="449"/>
      <c r="AL497" s="449"/>
      <c r="AM497" s="449"/>
      <c r="AN497" s="449"/>
    </row>
    <row r="498" spans="15:40">
      <c r="O498" s="492"/>
      <c r="P498" s="492"/>
      <c r="Q498" s="492"/>
      <c r="R498" s="449"/>
      <c r="S498" s="449"/>
      <c r="T498" s="449"/>
      <c r="U498" s="449"/>
      <c r="V498" s="449"/>
      <c r="W498" s="449"/>
      <c r="X498" s="449"/>
      <c r="Y498" s="449"/>
      <c r="Z498" s="449"/>
      <c r="AA498" s="449"/>
      <c r="AB498" s="449"/>
      <c r="AC498" s="449"/>
      <c r="AD498" s="449"/>
      <c r="AE498" s="449"/>
      <c r="AF498" s="449"/>
      <c r="AG498" s="449"/>
      <c r="AH498" s="449"/>
      <c r="AI498" s="449"/>
      <c r="AJ498" s="449"/>
      <c r="AK498" s="449"/>
      <c r="AL498" s="449"/>
      <c r="AM498" s="449"/>
      <c r="AN498" s="449"/>
    </row>
    <row r="499" spans="15:40">
      <c r="O499" s="492"/>
      <c r="P499" s="492"/>
      <c r="Q499" s="492"/>
      <c r="R499" s="449"/>
      <c r="S499" s="449"/>
      <c r="T499" s="449"/>
      <c r="U499" s="449"/>
      <c r="V499" s="449"/>
      <c r="W499" s="449"/>
      <c r="X499" s="449"/>
      <c r="Y499" s="449"/>
      <c r="Z499" s="449"/>
      <c r="AA499" s="449"/>
      <c r="AB499" s="449"/>
      <c r="AC499" s="449"/>
      <c r="AD499" s="449"/>
      <c r="AE499" s="449"/>
      <c r="AF499" s="449"/>
      <c r="AG499" s="449"/>
      <c r="AH499" s="449"/>
      <c r="AI499" s="449"/>
      <c r="AJ499" s="449"/>
      <c r="AK499" s="449"/>
      <c r="AL499" s="449"/>
      <c r="AM499" s="449"/>
      <c r="AN499" s="449"/>
    </row>
    <row r="500" spans="15:40">
      <c r="O500" s="492"/>
      <c r="P500" s="492"/>
      <c r="Q500" s="492"/>
      <c r="R500" s="449"/>
      <c r="S500" s="449"/>
      <c r="T500" s="449"/>
      <c r="U500" s="449"/>
      <c r="V500" s="449"/>
      <c r="W500" s="449"/>
      <c r="X500" s="449"/>
      <c r="Y500" s="449"/>
      <c r="Z500" s="449"/>
      <c r="AA500" s="449"/>
      <c r="AB500" s="449"/>
      <c r="AC500" s="449"/>
      <c r="AD500" s="449"/>
      <c r="AE500" s="449"/>
      <c r="AF500" s="449"/>
      <c r="AG500" s="449"/>
      <c r="AH500" s="449"/>
      <c r="AI500" s="449"/>
      <c r="AJ500" s="449"/>
      <c r="AK500" s="449"/>
      <c r="AL500" s="449"/>
      <c r="AM500" s="449"/>
      <c r="AN500" s="449"/>
    </row>
    <row r="501" spans="15:40">
      <c r="O501" s="492"/>
      <c r="P501" s="492"/>
      <c r="Q501" s="492"/>
      <c r="R501" s="449"/>
      <c r="S501" s="449"/>
      <c r="T501" s="449"/>
      <c r="U501" s="449"/>
      <c r="V501" s="449"/>
      <c r="W501" s="449"/>
      <c r="X501" s="449"/>
      <c r="Y501" s="449"/>
      <c r="Z501" s="449"/>
      <c r="AA501" s="449"/>
      <c r="AB501" s="449"/>
      <c r="AC501" s="449"/>
      <c r="AD501" s="449"/>
      <c r="AE501" s="449"/>
      <c r="AF501" s="449"/>
      <c r="AG501" s="449"/>
      <c r="AH501" s="449"/>
      <c r="AI501" s="449"/>
      <c r="AJ501" s="449"/>
      <c r="AK501" s="449"/>
      <c r="AL501" s="449"/>
      <c r="AM501" s="449"/>
      <c r="AN501" s="449"/>
    </row>
    <row r="502" spans="15:40">
      <c r="O502" s="492"/>
      <c r="P502" s="492"/>
      <c r="Q502" s="492"/>
      <c r="R502" s="449"/>
      <c r="S502" s="449"/>
      <c r="T502" s="449"/>
      <c r="U502" s="449"/>
      <c r="V502" s="449"/>
      <c r="W502" s="449"/>
      <c r="X502" s="449"/>
      <c r="Y502" s="449"/>
      <c r="Z502" s="449"/>
      <c r="AA502" s="449"/>
      <c r="AB502" s="449"/>
      <c r="AC502" s="449"/>
      <c r="AD502" s="449"/>
      <c r="AE502" s="449"/>
      <c r="AF502" s="449"/>
      <c r="AG502" s="449"/>
      <c r="AH502" s="449"/>
      <c r="AI502" s="449"/>
      <c r="AJ502" s="449"/>
      <c r="AK502" s="449"/>
      <c r="AL502" s="449"/>
      <c r="AM502" s="449"/>
      <c r="AN502" s="449"/>
    </row>
    <row r="503" spans="15:40">
      <c r="O503" s="492"/>
      <c r="P503" s="492"/>
      <c r="Q503" s="492"/>
      <c r="R503" s="449"/>
      <c r="S503" s="449"/>
      <c r="T503" s="449"/>
      <c r="U503" s="449"/>
      <c r="V503" s="449"/>
      <c r="W503" s="449"/>
      <c r="X503" s="449"/>
      <c r="Y503" s="449"/>
      <c r="Z503" s="449"/>
      <c r="AA503" s="449"/>
      <c r="AB503" s="449"/>
      <c r="AC503" s="449"/>
      <c r="AD503" s="449"/>
      <c r="AE503" s="449"/>
      <c r="AF503" s="449"/>
      <c r="AG503" s="449"/>
      <c r="AH503" s="449"/>
      <c r="AI503" s="449"/>
      <c r="AJ503" s="449"/>
      <c r="AK503" s="449"/>
      <c r="AL503" s="449"/>
      <c r="AM503" s="449"/>
      <c r="AN503" s="449"/>
    </row>
    <row r="504" spans="15:40">
      <c r="O504" s="492"/>
      <c r="P504" s="492"/>
      <c r="Q504" s="492"/>
      <c r="R504" s="449"/>
      <c r="S504" s="449"/>
      <c r="T504" s="449"/>
      <c r="U504" s="449"/>
      <c r="V504" s="449"/>
      <c r="W504" s="449"/>
      <c r="X504" s="449"/>
      <c r="Y504" s="449"/>
      <c r="Z504" s="449"/>
      <c r="AA504" s="449"/>
      <c r="AB504" s="449"/>
      <c r="AC504" s="449"/>
      <c r="AD504" s="449"/>
      <c r="AE504" s="449"/>
      <c r="AF504" s="449"/>
      <c r="AG504" s="449"/>
      <c r="AH504" s="449"/>
      <c r="AI504" s="449"/>
      <c r="AJ504" s="449"/>
      <c r="AK504" s="449"/>
      <c r="AL504" s="449"/>
      <c r="AM504" s="449"/>
      <c r="AN504" s="449"/>
    </row>
    <row r="505" spans="15:40">
      <c r="O505" s="492"/>
      <c r="P505" s="492"/>
      <c r="Q505" s="492"/>
      <c r="R505" s="449"/>
      <c r="S505" s="449"/>
      <c r="T505" s="449"/>
      <c r="U505" s="449"/>
      <c r="V505" s="449"/>
      <c r="W505" s="449"/>
      <c r="X505" s="449"/>
      <c r="Y505" s="449"/>
      <c r="Z505" s="449"/>
      <c r="AA505" s="449"/>
      <c r="AB505" s="449"/>
      <c r="AC505" s="449"/>
      <c r="AD505" s="449"/>
      <c r="AE505" s="449"/>
      <c r="AF505" s="449"/>
      <c r="AG505" s="449"/>
      <c r="AH505" s="449"/>
      <c r="AI505" s="449"/>
      <c r="AJ505" s="449"/>
      <c r="AK505" s="449"/>
      <c r="AL505" s="449"/>
      <c r="AM505" s="449"/>
      <c r="AN505" s="449"/>
    </row>
    <row r="506" spans="15:40">
      <c r="O506" s="492"/>
      <c r="P506" s="492"/>
      <c r="Q506" s="492"/>
      <c r="R506" s="449"/>
      <c r="S506" s="449"/>
      <c r="T506" s="449"/>
      <c r="U506" s="449"/>
      <c r="V506" s="449"/>
      <c r="W506" s="449"/>
      <c r="X506" s="449"/>
      <c r="Y506" s="449"/>
      <c r="Z506" s="449"/>
      <c r="AA506" s="449"/>
      <c r="AB506" s="449"/>
      <c r="AC506" s="449"/>
      <c r="AD506" s="449"/>
      <c r="AE506" s="449"/>
      <c r="AF506" s="449"/>
      <c r="AG506" s="449"/>
      <c r="AH506" s="449"/>
      <c r="AI506" s="449"/>
      <c r="AJ506" s="449"/>
      <c r="AK506" s="449"/>
      <c r="AL506" s="449"/>
      <c r="AM506" s="449"/>
      <c r="AN506" s="449"/>
    </row>
    <row r="507" spans="15:40">
      <c r="O507" s="492"/>
      <c r="P507" s="492"/>
      <c r="Q507" s="492"/>
      <c r="R507" s="449"/>
      <c r="S507" s="449"/>
      <c r="T507" s="449"/>
      <c r="U507" s="449"/>
      <c r="V507" s="449"/>
      <c r="W507" s="449"/>
      <c r="X507" s="449"/>
      <c r="Y507" s="449"/>
      <c r="Z507" s="449"/>
      <c r="AA507" s="449"/>
      <c r="AB507" s="449"/>
      <c r="AC507" s="449"/>
      <c r="AD507" s="449"/>
      <c r="AE507" s="449"/>
      <c r="AF507" s="449"/>
      <c r="AG507" s="449"/>
      <c r="AH507" s="449"/>
      <c r="AI507" s="449"/>
      <c r="AJ507" s="449"/>
      <c r="AK507" s="449"/>
      <c r="AL507" s="449"/>
      <c r="AM507" s="449"/>
      <c r="AN507" s="449"/>
    </row>
    <row r="508" spans="15:40">
      <c r="O508" s="492"/>
      <c r="P508" s="492"/>
      <c r="Q508" s="492"/>
      <c r="R508" s="449"/>
      <c r="S508" s="449"/>
      <c r="T508" s="449"/>
      <c r="U508" s="449"/>
      <c r="V508" s="449"/>
      <c r="W508" s="449"/>
      <c r="X508" s="449"/>
      <c r="Y508" s="449"/>
      <c r="Z508" s="449"/>
      <c r="AA508" s="449"/>
      <c r="AB508" s="449"/>
      <c r="AC508" s="449"/>
      <c r="AD508" s="449"/>
      <c r="AE508" s="449"/>
      <c r="AF508" s="449"/>
      <c r="AG508" s="449"/>
      <c r="AH508" s="449"/>
      <c r="AI508" s="449"/>
      <c r="AJ508" s="449"/>
      <c r="AK508" s="449"/>
      <c r="AL508" s="449"/>
      <c r="AM508" s="449"/>
      <c r="AN508" s="449"/>
    </row>
    <row r="509" spans="15:40">
      <c r="O509" s="492"/>
      <c r="P509" s="492"/>
      <c r="Q509" s="492"/>
      <c r="R509" s="449"/>
      <c r="S509" s="449"/>
      <c r="T509" s="449"/>
      <c r="U509" s="449"/>
      <c r="V509" s="449"/>
      <c r="W509" s="449"/>
      <c r="X509" s="449"/>
      <c r="Y509" s="449"/>
      <c r="Z509" s="449"/>
      <c r="AA509" s="449"/>
      <c r="AB509" s="449"/>
      <c r="AC509" s="449"/>
      <c r="AD509" s="449"/>
      <c r="AE509" s="449"/>
      <c r="AF509" s="449"/>
      <c r="AG509" s="449"/>
      <c r="AH509" s="449"/>
      <c r="AI509" s="449"/>
      <c r="AJ509" s="449"/>
      <c r="AK509" s="449"/>
      <c r="AL509" s="449"/>
      <c r="AM509" s="449"/>
      <c r="AN509" s="449"/>
    </row>
    <row r="510" spans="15:40">
      <c r="O510" s="492"/>
      <c r="P510" s="492"/>
      <c r="Q510" s="492"/>
      <c r="R510" s="449"/>
      <c r="S510" s="449"/>
      <c r="T510" s="449"/>
      <c r="U510" s="449"/>
      <c r="V510" s="449"/>
      <c r="W510" s="449"/>
      <c r="X510" s="449"/>
      <c r="Y510" s="449"/>
      <c r="Z510" s="449"/>
      <c r="AA510" s="449"/>
      <c r="AB510" s="449"/>
      <c r="AC510" s="449"/>
      <c r="AD510" s="449"/>
      <c r="AE510" s="449"/>
      <c r="AF510" s="449"/>
      <c r="AG510" s="449"/>
      <c r="AH510" s="449"/>
      <c r="AI510" s="449"/>
      <c r="AJ510" s="449"/>
      <c r="AK510" s="449"/>
      <c r="AL510" s="449"/>
      <c r="AM510" s="449"/>
      <c r="AN510" s="449"/>
    </row>
    <row r="511" spans="15:40">
      <c r="O511" s="492"/>
      <c r="P511" s="492"/>
      <c r="Q511" s="492"/>
      <c r="R511" s="449"/>
      <c r="S511" s="449"/>
      <c r="T511" s="449"/>
      <c r="U511" s="449"/>
      <c r="V511" s="449"/>
      <c r="W511" s="449"/>
      <c r="X511" s="449"/>
      <c r="Y511" s="449"/>
      <c r="Z511" s="449"/>
      <c r="AA511" s="449"/>
      <c r="AB511" s="449"/>
      <c r="AC511" s="449"/>
      <c r="AD511" s="449"/>
      <c r="AE511" s="449"/>
      <c r="AF511" s="449"/>
      <c r="AG511" s="449"/>
      <c r="AH511" s="449"/>
      <c r="AI511" s="449"/>
      <c r="AJ511" s="449"/>
      <c r="AK511" s="449"/>
      <c r="AL511" s="449"/>
      <c r="AM511" s="449"/>
      <c r="AN511" s="449"/>
    </row>
    <row r="512" spans="15:40">
      <c r="O512" s="492"/>
      <c r="P512" s="492"/>
      <c r="Q512" s="492"/>
      <c r="R512" s="449"/>
      <c r="S512" s="449"/>
      <c r="T512" s="449"/>
      <c r="U512" s="449"/>
      <c r="V512" s="449"/>
      <c r="W512" s="449"/>
      <c r="X512" s="449"/>
      <c r="Y512" s="449"/>
      <c r="Z512" s="449"/>
      <c r="AA512" s="449"/>
      <c r="AB512" s="449"/>
      <c r="AC512" s="449"/>
      <c r="AD512" s="449"/>
      <c r="AE512" s="449"/>
      <c r="AF512" s="449"/>
      <c r="AG512" s="449"/>
      <c r="AH512" s="449"/>
      <c r="AI512" s="449"/>
      <c r="AJ512" s="449"/>
      <c r="AK512" s="449"/>
      <c r="AL512" s="449"/>
      <c r="AM512" s="449"/>
      <c r="AN512" s="449"/>
    </row>
    <row r="513" spans="15:40">
      <c r="O513" s="492"/>
      <c r="P513" s="492"/>
      <c r="Q513" s="492"/>
      <c r="R513" s="449"/>
      <c r="S513" s="449"/>
      <c r="T513" s="449"/>
      <c r="U513" s="449"/>
      <c r="V513" s="449"/>
      <c r="W513" s="449"/>
      <c r="X513" s="449"/>
      <c r="Y513" s="449"/>
      <c r="Z513" s="449"/>
      <c r="AA513" s="449"/>
      <c r="AB513" s="449"/>
      <c r="AC513" s="449"/>
      <c r="AD513" s="449"/>
      <c r="AE513" s="449"/>
      <c r="AF513" s="449"/>
      <c r="AG513" s="449"/>
      <c r="AH513" s="449"/>
      <c r="AI513" s="449"/>
      <c r="AJ513" s="449"/>
      <c r="AK513" s="449"/>
      <c r="AL513" s="449"/>
      <c r="AM513" s="449"/>
      <c r="AN513" s="449"/>
    </row>
    <row r="514" spans="15:40">
      <c r="O514" s="492"/>
      <c r="P514" s="492"/>
      <c r="Q514" s="492"/>
      <c r="R514" s="449"/>
      <c r="S514" s="449"/>
      <c r="T514" s="449"/>
      <c r="U514" s="449"/>
      <c r="V514" s="449"/>
      <c r="W514" s="449"/>
      <c r="X514" s="449"/>
      <c r="Y514" s="449"/>
      <c r="Z514" s="449"/>
      <c r="AA514" s="449"/>
      <c r="AB514" s="449"/>
      <c r="AC514" s="449"/>
      <c r="AD514" s="449"/>
      <c r="AE514" s="449"/>
      <c r="AF514" s="449"/>
      <c r="AG514" s="449"/>
      <c r="AH514" s="449"/>
      <c r="AI514" s="449"/>
      <c r="AJ514" s="449"/>
      <c r="AK514" s="449"/>
      <c r="AL514" s="449"/>
      <c r="AM514" s="449"/>
      <c r="AN514" s="449"/>
    </row>
    <row r="515" spans="15:40">
      <c r="O515" s="492"/>
      <c r="P515" s="492"/>
      <c r="Q515" s="492"/>
      <c r="R515" s="449"/>
      <c r="S515" s="449"/>
      <c r="T515" s="449"/>
      <c r="U515" s="449"/>
      <c r="V515" s="449"/>
      <c r="W515" s="449"/>
      <c r="X515" s="449"/>
      <c r="Y515" s="449"/>
      <c r="Z515" s="449"/>
      <c r="AA515" s="449"/>
      <c r="AB515" s="449"/>
      <c r="AC515" s="449"/>
      <c r="AD515" s="449"/>
      <c r="AE515" s="449"/>
      <c r="AF515" s="449"/>
      <c r="AG515" s="449"/>
      <c r="AH515" s="449"/>
      <c r="AI515" s="449"/>
      <c r="AJ515" s="449"/>
      <c r="AK515" s="449"/>
      <c r="AL515" s="449"/>
      <c r="AM515" s="449"/>
      <c r="AN515" s="449"/>
    </row>
    <row r="516" spans="15:40">
      <c r="O516" s="492"/>
      <c r="P516" s="492"/>
      <c r="Q516" s="492"/>
      <c r="R516" s="449"/>
      <c r="S516" s="449"/>
      <c r="T516" s="449"/>
      <c r="U516" s="449"/>
      <c r="V516" s="449"/>
      <c r="W516" s="449"/>
      <c r="X516" s="449"/>
      <c r="Y516" s="449"/>
      <c r="Z516" s="449"/>
      <c r="AA516" s="449"/>
      <c r="AB516" s="449"/>
      <c r="AC516" s="449"/>
      <c r="AD516" s="449"/>
      <c r="AE516" s="449"/>
      <c r="AF516" s="449"/>
      <c r="AG516" s="449"/>
      <c r="AH516" s="449"/>
      <c r="AI516" s="449"/>
      <c r="AJ516" s="449"/>
      <c r="AK516" s="449"/>
      <c r="AL516" s="449"/>
      <c r="AM516" s="449"/>
      <c r="AN516" s="449"/>
    </row>
    <row r="517" spans="15:40">
      <c r="O517" s="492"/>
      <c r="P517" s="492"/>
      <c r="Q517" s="492"/>
      <c r="R517" s="449"/>
      <c r="S517" s="449"/>
      <c r="T517" s="449"/>
      <c r="U517" s="449"/>
      <c r="V517" s="449"/>
      <c r="W517" s="449"/>
      <c r="X517" s="449"/>
      <c r="Y517" s="449"/>
      <c r="Z517" s="449"/>
      <c r="AA517" s="449"/>
      <c r="AB517" s="449"/>
      <c r="AC517" s="449"/>
      <c r="AD517" s="449"/>
      <c r="AE517" s="449"/>
      <c r="AF517" s="449"/>
      <c r="AG517" s="449"/>
      <c r="AH517" s="449"/>
      <c r="AI517" s="449"/>
      <c r="AJ517" s="449"/>
      <c r="AK517" s="449"/>
      <c r="AL517" s="449"/>
      <c r="AM517" s="449"/>
      <c r="AN517" s="449"/>
    </row>
    <row r="518" spans="15:40">
      <c r="O518" s="492"/>
      <c r="P518" s="492"/>
      <c r="Q518" s="492"/>
      <c r="R518" s="449"/>
      <c r="S518" s="449"/>
      <c r="T518" s="449"/>
      <c r="U518" s="449"/>
      <c r="V518" s="449"/>
      <c r="W518" s="449"/>
      <c r="X518" s="449"/>
      <c r="Y518" s="449"/>
      <c r="Z518" s="449"/>
      <c r="AA518" s="449"/>
      <c r="AB518" s="449"/>
      <c r="AC518" s="449"/>
      <c r="AD518" s="449"/>
      <c r="AE518" s="449"/>
      <c r="AF518" s="449"/>
      <c r="AG518" s="449"/>
      <c r="AH518" s="449"/>
      <c r="AI518" s="449"/>
      <c r="AJ518" s="449"/>
      <c r="AK518" s="449"/>
      <c r="AL518" s="449"/>
      <c r="AM518" s="449"/>
      <c r="AN518" s="449"/>
    </row>
    <row r="519" spans="15:40">
      <c r="O519" s="492"/>
      <c r="P519" s="492"/>
      <c r="Q519" s="492"/>
      <c r="R519" s="449"/>
      <c r="S519" s="449"/>
      <c r="T519" s="449"/>
      <c r="U519" s="449"/>
      <c r="V519" s="449"/>
      <c r="W519" s="449"/>
      <c r="X519" s="449"/>
      <c r="Y519" s="449"/>
      <c r="Z519" s="449"/>
      <c r="AA519" s="449"/>
      <c r="AB519" s="449"/>
      <c r="AC519" s="449"/>
      <c r="AD519" s="449"/>
      <c r="AE519" s="449"/>
      <c r="AF519" s="449"/>
      <c r="AG519" s="449"/>
      <c r="AH519" s="449"/>
      <c r="AI519" s="449"/>
      <c r="AJ519" s="449"/>
      <c r="AK519" s="449"/>
      <c r="AL519" s="449"/>
      <c r="AM519" s="449"/>
      <c r="AN519" s="449"/>
    </row>
    <row r="520" spans="15:40">
      <c r="O520" s="492"/>
      <c r="P520" s="492"/>
      <c r="Q520" s="492"/>
      <c r="R520" s="449"/>
      <c r="S520" s="449"/>
      <c r="T520" s="449"/>
      <c r="U520" s="449"/>
      <c r="V520" s="449"/>
      <c r="W520" s="449"/>
      <c r="X520" s="449"/>
      <c r="Y520" s="449"/>
      <c r="Z520" s="449"/>
      <c r="AA520" s="449"/>
      <c r="AB520" s="449"/>
      <c r="AC520" s="449"/>
      <c r="AD520" s="449"/>
      <c r="AE520" s="449"/>
      <c r="AF520" s="449"/>
      <c r="AG520" s="449"/>
      <c r="AH520" s="449"/>
      <c r="AI520" s="449"/>
      <c r="AJ520" s="449"/>
      <c r="AK520" s="449"/>
      <c r="AL520" s="449"/>
      <c r="AM520" s="449"/>
      <c r="AN520" s="449"/>
    </row>
    <row r="521" spans="15:40">
      <c r="O521" s="492"/>
      <c r="P521" s="492"/>
      <c r="Q521" s="492"/>
      <c r="R521" s="449"/>
      <c r="S521" s="449"/>
      <c r="T521" s="449"/>
      <c r="U521" s="449"/>
      <c r="V521" s="449"/>
      <c r="W521" s="449"/>
      <c r="X521" s="449"/>
      <c r="Y521" s="449"/>
      <c r="Z521" s="449"/>
      <c r="AA521" s="449"/>
      <c r="AB521" s="449"/>
      <c r="AC521" s="449"/>
      <c r="AD521" s="449"/>
      <c r="AE521" s="449"/>
      <c r="AF521" s="449"/>
      <c r="AG521" s="449"/>
      <c r="AH521" s="449"/>
      <c r="AI521" s="449"/>
      <c r="AJ521" s="449"/>
      <c r="AK521" s="449"/>
      <c r="AL521" s="449"/>
      <c r="AM521" s="449"/>
      <c r="AN521" s="449"/>
    </row>
    <row r="522" spans="15:40">
      <c r="O522" s="492"/>
      <c r="P522" s="492"/>
      <c r="Q522" s="492"/>
      <c r="R522" s="449"/>
      <c r="S522" s="449"/>
      <c r="T522" s="449"/>
      <c r="U522" s="449"/>
      <c r="V522" s="449"/>
      <c r="W522" s="449"/>
      <c r="X522" s="449"/>
      <c r="Y522" s="449"/>
      <c r="Z522" s="449"/>
      <c r="AA522" s="449"/>
      <c r="AB522" s="449"/>
      <c r="AC522" s="449"/>
      <c r="AD522" s="449"/>
      <c r="AE522" s="449"/>
      <c r="AF522" s="449"/>
      <c r="AG522" s="449"/>
      <c r="AH522" s="449"/>
      <c r="AI522" s="449"/>
      <c r="AJ522" s="449"/>
      <c r="AK522" s="449"/>
      <c r="AL522" s="449"/>
      <c r="AM522" s="449"/>
      <c r="AN522" s="449"/>
    </row>
    <row r="523" spans="15:40">
      <c r="O523" s="492"/>
      <c r="P523" s="492"/>
      <c r="Q523" s="492"/>
      <c r="R523" s="449"/>
      <c r="S523" s="449"/>
      <c r="T523" s="449"/>
      <c r="U523" s="449"/>
      <c r="V523" s="449"/>
      <c r="W523" s="449"/>
      <c r="X523" s="449"/>
      <c r="Y523" s="449"/>
      <c r="Z523" s="449"/>
      <c r="AA523" s="449"/>
      <c r="AB523" s="449"/>
      <c r="AC523" s="449"/>
      <c r="AD523" s="449"/>
      <c r="AE523" s="449"/>
      <c r="AF523" s="449"/>
      <c r="AG523" s="449"/>
      <c r="AH523" s="449"/>
      <c r="AI523" s="449"/>
      <c r="AJ523" s="449"/>
      <c r="AK523" s="449"/>
      <c r="AL523" s="449"/>
      <c r="AM523" s="449"/>
      <c r="AN523" s="449"/>
    </row>
    <row r="524" spans="15:40">
      <c r="O524" s="492"/>
      <c r="P524" s="492"/>
      <c r="Q524" s="492"/>
      <c r="R524" s="449"/>
      <c r="S524" s="449"/>
      <c r="T524" s="449"/>
      <c r="U524" s="449"/>
      <c r="V524" s="449"/>
      <c r="W524" s="449"/>
      <c r="X524" s="449"/>
      <c r="Y524" s="449"/>
      <c r="Z524" s="449"/>
      <c r="AA524" s="449"/>
      <c r="AB524" s="449"/>
      <c r="AC524" s="449"/>
      <c r="AD524" s="449"/>
      <c r="AE524" s="449"/>
      <c r="AF524" s="449"/>
      <c r="AG524" s="449"/>
      <c r="AH524" s="449"/>
      <c r="AI524" s="449"/>
      <c r="AJ524" s="449"/>
      <c r="AK524" s="449"/>
      <c r="AL524" s="449"/>
      <c r="AM524" s="449"/>
      <c r="AN524" s="449"/>
    </row>
    <row r="525" spans="15:40">
      <c r="O525" s="492"/>
      <c r="P525" s="492"/>
      <c r="Q525" s="492"/>
      <c r="R525" s="449"/>
      <c r="S525" s="449"/>
      <c r="T525" s="449"/>
      <c r="U525" s="449"/>
      <c r="V525" s="449"/>
      <c r="W525" s="449"/>
      <c r="X525" s="449"/>
      <c r="Y525" s="449"/>
      <c r="Z525" s="449"/>
      <c r="AA525" s="449"/>
      <c r="AB525" s="449"/>
      <c r="AC525" s="449"/>
      <c r="AD525" s="449"/>
      <c r="AE525" s="449"/>
      <c r="AF525" s="449"/>
      <c r="AG525" s="449"/>
      <c r="AH525" s="449"/>
      <c r="AI525" s="449"/>
      <c r="AJ525" s="449"/>
      <c r="AK525" s="449"/>
      <c r="AL525" s="449"/>
      <c r="AM525" s="449"/>
      <c r="AN525" s="449"/>
    </row>
    <row r="526" spans="15:40">
      <c r="O526" s="492"/>
      <c r="P526" s="492"/>
      <c r="Q526" s="492"/>
      <c r="R526" s="449"/>
      <c r="S526" s="449"/>
      <c r="T526" s="449"/>
      <c r="U526" s="449"/>
      <c r="V526" s="449"/>
      <c r="W526" s="449"/>
      <c r="X526" s="449"/>
      <c r="Y526" s="449"/>
      <c r="Z526" s="449"/>
      <c r="AA526" s="449"/>
      <c r="AB526" s="449"/>
      <c r="AC526" s="449"/>
      <c r="AD526" s="449"/>
      <c r="AE526" s="449"/>
      <c r="AF526" s="449"/>
      <c r="AG526" s="449"/>
      <c r="AH526" s="449"/>
      <c r="AI526" s="449"/>
      <c r="AJ526" s="449"/>
      <c r="AK526" s="449"/>
      <c r="AL526" s="449"/>
      <c r="AM526" s="449"/>
      <c r="AN526" s="449"/>
    </row>
    <row r="527" spans="15:40">
      <c r="O527" s="492"/>
      <c r="P527" s="492"/>
      <c r="Q527" s="492"/>
      <c r="R527" s="449"/>
      <c r="S527" s="449"/>
      <c r="T527" s="449"/>
      <c r="U527" s="449"/>
      <c r="V527" s="449"/>
      <c r="W527" s="449"/>
      <c r="X527" s="449"/>
      <c r="Y527" s="449"/>
      <c r="Z527" s="449"/>
      <c r="AA527" s="449"/>
      <c r="AB527" s="449"/>
      <c r="AC527" s="449"/>
      <c r="AD527" s="449"/>
      <c r="AE527" s="449"/>
      <c r="AF527" s="449"/>
      <c r="AG527" s="449"/>
      <c r="AH527" s="449"/>
      <c r="AI527" s="449"/>
      <c r="AJ527" s="449"/>
      <c r="AK527" s="449"/>
      <c r="AL527" s="449"/>
      <c r="AM527" s="449"/>
      <c r="AN527" s="449"/>
    </row>
    <row r="528" spans="15:40">
      <c r="O528" s="492"/>
      <c r="P528" s="492"/>
      <c r="Q528" s="492"/>
      <c r="R528" s="449"/>
      <c r="S528" s="449"/>
      <c r="T528" s="449"/>
      <c r="U528" s="449"/>
      <c r="V528" s="449"/>
      <c r="W528" s="449"/>
      <c r="X528" s="449"/>
      <c r="Y528" s="449"/>
      <c r="Z528" s="449"/>
      <c r="AA528" s="449"/>
      <c r="AB528" s="449"/>
      <c r="AC528" s="449"/>
      <c r="AD528" s="449"/>
      <c r="AE528" s="449"/>
      <c r="AF528" s="449"/>
      <c r="AG528" s="449"/>
      <c r="AH528" s="449"/>
      <c r="AI528" s="449"/>
      <c r="AJ528" s="449"/>
      <c r="AK528" s="449"/>
      <c r="AL528" s="449"/>
      <c r="AM528" s="449"/>
      <c r="AN528" s="449"/>
    </row>
    <row r="529" spans="15:40">
      <c r="O529" s="492"/>
      <c r="P529" s="492"/>
      <c r="Q529" s="492"/>
      <c r="R529" s="449"/>
      <c r="S529" s="449"/>
      <c r="T529" s="449"/>
      <c r="U529" s="449"/>
      <c r="V529" s="449"/>
      <c r="W529" s="449"/>
      <c r="X529" s="449"/>
      <c r="Y529" s="449"/>
      <c r="Z529" s="449"/>
      <c r="AA529" s="449"/>
      <c r="AB529" s="449"/>
      <c r="AC529" s="449"/>
      <c r="AD529" s="449"/>
      <c r="AE529" s="449"/>
      <c r="AF529" s="449"/>
      <c r="AG529" s="449"/>
      <c r="AH529" s="449"/>
      <c r="AI529" s="449"/>
      <c r="AJ529" s="449"/>
      <c r="AK529" s="449"/>
      <c r="AL529" s="449"/>
      <c r="AM529" s="449"/>
      <c r="AN529" s="449"/>
    </row>
    <row r="530" spans="15:40">
      <c r="O530" s="492"/>
      <c r="P530" s="492"/>
      <c r="Q530" s="492"/>
      <c r="R530" s="449"/>
      <c r="S530" s="449"/>
      <c r="T530" s="449"/>
      <c r="U530" s="449"/>
      <c r="V530" s="449"/>
      <c r="W530" s="449"/>
      <c r="X530" s="449"/>
      <c r="Y530" s="449"/>
      <c r="Z530" s="449"/>
      <c r="AA530" s="449"/>
      <c r="AB530" s="449"/>
      <c r="AC530" s="449"/>
      <c r="AD530" s="449"/>
      <c r="AE530" s="449"/>
      <c r="AF530" s="449"/>
      <c r="AG530" s="449"/>
      <c r="AH530" s="449"/>
      <c r="AI530" s="449"/>
      <c r="AJ530" s="449"/>
      <c r="AK530" s="449"/>
      <c r="AL530" s="449"/>
      <c r="AM530" s="449"/>
      <c r="AN530" s="449"/>
    </row>
    <row r="531" spans="15:40">
      <c r="O531" s="492"/>
      <c r="P531" s="492"/>
      <c r="Q531" s="492"/>
      <c r="R531" s="449"/>
      <c r="S531" s="449"/>
      <c r="T531" s="449"/>
      <c r="U531" s="449"/>
      <c r="V531" s="449"/>
      <c r="W531" s="449"/>
      <c r="X531" s="449"/>
      <c r="Y531" s="449"/>
      <c r="Z531" s="449"/>
      <c r="AA531" s="449"/>
      <c r="AB531" s="449"/>
      <c r="AC531" s="449"/>
      <c r="AD531" s="449"/>
      <c r="AE531" s="449"/>
      <c r="AF531" s="449"/>
      <c r="AG531" s="449"/>
      <c r="AH531" s="449"/>
      <c r="AI531" s="449"/>
      <c r="AJ531" s="449"/>
      <c r="AK531" s="449"/>
      <c r="AL531" s="449"/>
      <c r="AM531" s="449"/>
      <c r="AN531" s="449"/>
    </row>
    <row r="532" spans="15:40">
      <c r="O532" s="492"/>
      <c r="P532" s="492"/>
      <c r="Q532" s="492"/>
      <c r="R532" s="449"/>
      <c r="S532" s="449"/>
      <c r="T532" s="449"/>
      <c r="U532" s="449"/>
      <c r="V532" s="449"/>
      <c r="W532" s="449"/>
      <c r="X532" s="449"/>
      <c r="Y532" s="449"/>
      <c r="Z532" s="449"/>
      <c r="AA532" s="449"/>
      <c r="AB532" s="449"/>
      <c r="AC532" s="449"/>
      <c r="AD532" s="449"/>
      <c r="AE532" s="449"/>
      <c r="AF532" s="449"/>
      <c r="AG532" s="449"/>
      <c r="AH532" s="449"/>
      <c r="AI532" s="449"/>
      <c r="AJ532" s="449"/>
      <c r="AK532" s="449"/>
      <c r="AL532" s="449"/>
      <c r="AM532" s="449"/>
      <c r="AN532" s="449"/>
    </row>
    <row r="533" spans="15:40">
      <c r="O533" s="492"/>
      <c r="P533" s="492"/>
      <c r="Q533" s="492"/>
      <c r="R533" s="449"/>
      <c r="S533" s="449"/>
      <c r="T533" s="449"/>
      <c r="U533" s="449"/>
      <c r="V533" s="449"/>
      <c r="W533" s="449"/>
      <c r="X533" s="449"/>
      <c r="Y533" s="449"/>
      <c r="Z533" s="449"/>
      <c r="AA533" s="449"/>
      <c r="AB533" s="449"/>
      <c r="AC533" s="449"/>
      <c r="AD533" s="449"/>
      <c r="AE533" s="449"/>
      <c r="AF533" s="449"/>
      <c r="AG533" s="449"/>
      <c r="AH533" s="449"/>
      <c r="AI533" s="449"/>
      <c r="AJ533" s="449"/>
      <c r="AK533" s="449"/>
      <c r="AL533" s="449"/>
      <c r="AM533" s="449"/>
      <c r="AN533" s="449"/>
    </row>
    <row r="534" spans="15:40">
      <c r="O534" s="492"/>
      <c r="P534" s="492"/>
      <c r="Q534" s="492"/>
      <c r="R534" s="449"/>
      <c r="S534" s="449"/>
      <c r="T534" s="449"/>
      <c r="U534" s="449"/>
      <c r="V534" s="449"/>
      <c r="W534" s="449"/>
      <c r="X534" s="449"/>
      <c r="Y534" s="449"/>
      <c r="Z534" s="449"/>
      <c r="AA534" s="449"/>
      <c r="AB534" s="449"/>
      <c r="AC534" s="449"/>
      <c r="AD534" s="449"/>
      <c r="AE534" s="449"/>
      <c r="AF534" s="449"/>
      <c r="AG534" s="449"/>
      <c r="AH534" s="449"/>
      <c r="AI534" s="449"/>
      <c r="AJ534" s="449"/>
      <c r="AK534" s="449"/>
      <c r="AL534" s="449"/>
      <c r="AM534" s="449"/>
      <c r="AN534" s="449"/>
    </row>
    <row r="535" spans="15:40">
      <c r="O535" s="492"/>
      <c r="P535" s="492"/>
      <c r="Q535" s="492"/>
      <c r="R535" s="449"/>
      <c r="S535" s="449"/>
      <c r="T535" s="449"/>
      <c r="U535" s="449"/>
      <c r="V535" s="449"/>
      <c r="W535" s="449"/>
      <c r="X535" s="449"/>
      <c r="Y535" s="449"/>
      <c r="Z535" s="449"/>
      <c r="AA535" s="449"/>
      <c r="AB535" s="449"/>
      <c r="AC535" s="449"/>
      <c r="AD535" s="449"/>
      <c r="AE535" s="449"/>
      <c r="AF535" s="449"/>
      <c r="AG535" s="449"/>
      <c r="AH535" s="449"/>
      <c r="AI535" s="449"/>
      <c r="AJ535" s="449"/>
      <c r="AK535" s="449"/>
      <c r="AL535" s="449"/>
      <c r="AM535" s="449"/>
      <c r="AN535" s="449"/>
    </row>
    <row r="536" spans="15:40">
      <c r="O536" s="492"/>
      <c r="P536" s="492"/>
      <c r="Q536" s="492"/>
      <c r="R536" s="449"/>
      <c r="S536" s="449"/>
      <c r="T536" s="449"/>
      <c r="U536" s="449"/>
      <c r="V536" s="449"/>
      <c r="W536" s="449"/>
      <c r="X536" s="449"/>
      <c r="Y536" s="449"/>
      <c r="Z536" s="449"/>
      <c r="AA536" s="449"/>
      <c r="AB536" s="449"/>
      <c r="AC536" s="449"/>
      <c r="AD536" s="449"/>
      <c r="AE536" s="449"/>
      <c r="AF536" s="449"/>
      <c r="AG536" s="449"/>
      <c r="AH536" s="449"/>
      <c r="AI536" s="449"/>
      <c r="AJ536" s="449"/>
      <c r="AK536" s="449"/>
      <c r="AL536" s="449"/>
      <c r="AM536" s="449"/>
      <c r="AN536" s="449"/>
    </row>
    <row r="537" spans="15:40">
      <c r="O537" s="492"/>
      <c r="P537" s="492"/>
      <c r="Q537" s="492"/>
      <c r="R537" s="449"/>
      <c r="S537" s="449"/>
      <c r="T537" s="449"/>
      <c r="U537" s="449"/>
      <c r="V537" s="449"/>
      <c r="W537" s="449"/>
      <c r="X537" s="449"/>
      <c r="Y537" s="449"/>
      <c r="Z537" s="449"/>
      <c r="AA537" s="449"/>
      <c r="AB537" s="449"/>
      <c r="AC537" s="449"/>
      <c r="AD537" s="449"/>
      <c r="AE537" s="449"/>
      <c r="AF537" s="449"/>
      <c r="AG537" s="449"/>
      <c r="AH537" s="449"/>
      <c r="AI537" s="449"/>
      <c r="AJ537" s="449"/>
      <c r="AK537" s="449"/>
      <c r="AL537" s="449"/>
      <c r="AM537" s="449"/>
      <c r="AN537" s="449"/>
    </row>
    <row r="538" spans="15:40">
      <c r="O538" s="492"/>
      <c r="P538" s="492"/>
      <c r="Q538" s="492"/>
      <c r="R538" s="449"/>
      <c r="S538" s="449"/>
      <c r="T538" s="449"/>
      <c r="U538" s="449"/>
      <c r="V538" s="449"/>
      <c r="W538" s="449"/>
      <c r="X538" s="449"/>
      <c r="Y538" s="449"/>
      <c r="Z538" s="449"/>
      <c r="AA538" s="449"/>
      <c r="AB538" s="449"/>
      <c r="AC538" s="449"/>
      <c r="AD538" s="449"/>
      <c r="AE538" s="449"/>
      <c r="AF538" s="449"/>
      <c r="AG538" s="449"/>
      <c r="AH538" s="449"/>
      <c r="AI538" s="449"/>
      <c r="AJ538" s="449"/>
      <c r="AK538" s="449"/>
      <c r="AL538" s="449"/>
      <c r="AM538" s="449"/>
      <c r="AN538" s="449"/>
    </row>
    <row r="539" spans="15:40">
      <c r="O539" s="492"/>
      <c r="P539" s="492"/>
      <c r="Q539" s="492"/>
      <c r="R539" s="449"/>
      <c r="S539" s="449"/>
      <c r="T539" s="449"/>
      <c r="U539" s="449"/>
      <c r="V539" s="449"/>
      <c r="W539" s="449"/>
      <c r="X539" s="449"/>
      <c r="Y539" s="449"/>
      <c r="Z539" s="449"/>
      <c r="AA539" s="449"/>
      <c r="AB539" s="449"/>
      <c r="AC539" s="449"/>
      <c r="AD539" s="449"/>
      <c r="AE539" s="449"/>
      <c r="AF539" s="449"/>
      <c r="AG539" s="449"/>
      <c r="AH539" s="449"/>
      <c r="AI539" s="449"/>
      <c r="AJ539" s="449"/>
      <c r="AK539" s="449"/>
      <c r="AL539" s="449"/>
      <c r="AM539" s="449"/>
      <c r="AN539" s="449"/>
    </row>
    <row r="540" spans="15:40">
      <c r="O540" s="492"/>
      <c r="P540" s="492"/>
      <c r="Q540" s="492"/>
      <c r="R540" s="449"/>
      <c r="S540" s="449"/>
      <c r="T540" s="449"/>
      <c r="U540" s="449"/>
      <c r="V540" s="449"/>
      <c r="W540" s="449"/>
      <c r="X540" s="449"/>
      <c r="Y540" s="449"/>
      <c r="Z540" s="449"/>
      <c r="AA540" s="449"/>
      <c r="AB540" s="449"/>
      <c r="AC540" s="449"/>
      <c r="AD540" s="449"/>
      <c r="AE540" s="449"/>
      <c r="AF540" s="449"/>
      <c r="AG540" s="449"/>
      <c r="AH540" s="449"/>
      <c r="AI540" s="449"/>
      <c r="AJ540" s="449"/>
      <c r="AK540" s="449"/>
      <c r="AL540" s="449"/>
      <c r="AM540" s="449"/>
      <c r="AN540" s="449"/>
    </row>
    <row r="541" spans="15:40">
      <c r="O541" s="492"/>
      <c r="P541" s="492"/>
      <c r="Q541" s="492"/>
      <c r="R541" s="449"/>
      <c r="S541" s="449"/>
      <c r="T541" s="449"/>
      <c r="U541" s="449"/>
      <c r="V541" s="449"/>
      <c r="W541" s="449"/>
      <c r="X541" s="449"/>
      <c r="Y541" s="449"/>
      <c r="Z541" s="449"/>
      <c r="AA541" s="449"/>
      <c r="AB541" s="449"/>
      <c r="AC541" s="449"/>
      <c r="AD541" s="449"/>
      <c r="AE541" s="449"/>
      <c r="AF541" s="449"/>
      <c r="AG541" s="449"/>
      <c r="AH541" s="449"/>
      <c r="AI541" s="449"/>
      <c r="AJ541" s="449"/>
      <c r="AK541" s="449"/>
      <c r="AL541" s="449"/>
      <c r="AM541" s="449"/>
      <c r="AN541" s="449"/>
    </row>
    <row r="542" spans="15:40">
      <c r="O542" s="492"/>
      <c r="P542" s="492"/>
      <c r="Q542" s="492"/>
      <c r="R542" s="449"/>
      <c r="S542" s="449"/>
      <c r="T542" s="449"/>
      <c r="U542" s="449"/>
      <c r="V542" s="449"/>
      <c r="W542" s="449"/>
      <c r="X542" s="449"/>
      <c r="Y542" s="449"/>
      <c r="Z542" s="449"/>
      <c r="AA542" s="449"/>
      <c r="AB542" s="449"/>
      <c r="AC542" s="449"/>
      <c r="AD542" s="449"/>
      <c r="AE542" s="449"/>
      <c r="AF542" s="449"/>
      <c r="AG542" s="449"/>
      <c r="AH542" s="449"/>
      <c r="AI542" s="449"/>
      <c r="AJ542" s="449"/>
      <c r="AK542" s="449"/>
      <c r="AL542" s="449"/>
      <c r="AM542" s="449"/>
      <c r="AN542" s="449"/>
    </row>
    <row r="543" spans="15:40">
      <c r="O543" s="492"/>
      <c r="P543" s="492"/>
      <c r="Q543" s="492"/>
      <c r="R543" s="449"/>
      <c r="S543" s="449"/>
      <c r="T543" s="449"/>
      <c r="U543" s="449"/>
      <c r="V543" s="449"/>
      <c r="W543" s="449"/>
      <c r="X543" s="449"/>
      <c r="Y543" s="449"/>
      <c r="Z543" s="449"/>
      <c r="AA543" s="449"/>
      <c r="AB543" s="449"/>
      <c r="AC543" s="449"/>
      <c r="AD543" s="449"/>
      <c r="AE543" s="449"/>
      <c r="AF543" s="449"/>
      <c r="AG543" s="449"/>
      <c r="AH543" s="449"/>
      <c r="AI543" s="449"/>
      <c r="AJ543" s="449"/>
      <c r="AK543" s="449"/>
      <c r="AL543" s="449"/>
      <c r="AM543" s="449"/>
      <c r="AN543" s="449"/>
    </row>
    <row r="544" spans="15:40">
      <c r="O544" s="492"/>
      <c r="P544" s="492"/>
      <c r="Q544" s="492"/>
      <c r="R544" s="449"/>
      <c r="S544" s="449"/>
      <c r="T544" s="449"/>
      <c r="U544" s="449"/>
      <c r="V544" s="449"/>
      <c r="W544" s="449"/>
      <c r="X544" s="449"/>
      <c r="Y544" s="449"/>
      <c r="Z544" s="449"/>
      <c r="AA544" s="449"/>
      <c r="AB544" s="449"/>
      <c r="AC544" s="449"/>
      <c r="AD544" s="449"/>
      <c r="AE544" s="449"/>
      <c r="AF544" s="449"/>
      <c r="AG544" s="449"/>
      <c r="AH544" s="449"/>
      <c r="AI544" s="449"/>
      <c r="AJ544" s="449"/>
      <c r="AK544" s="449"/>
      <c r="AL544" s="449"/>
      <c r="AM544" s="449"/>
      <c r="AN544" s="449"/>
    </row>
    <row r="545" spans="15:40">
      <c r="O545" s="492"/>
      <c r="P545" s="492"/>
      <c r="Q545" s="492"/>
      <c r="R545" s="449"/>
      <c r="S545" s="449"/>
      <c r="T545" s="449"/>
      <c r="U545" s="449"/>
      <c r="V545" s="449"/>
      <c r="W545" s="449"/>
      <c r="X545" s="449"/>
      <c r="Y545" s="449"/>
      <c r="Z545" s="449"/>
      <c r="AA545" s="449"/>
      <c r="AB545" s="449"/>
      <c r="AC545" s="449"/>
      <c r="AD545" s="449"/>
      <c r="AE545" s="449"/>
      <c r="AF545" s="449"/>
      <c r="AG545" s="449"/>
      <c r="AH545" s="449"/>
      <c r="AI545" s="449"/>
      <c r="AJ545" s="449"/>
      <c r="AK545" s="449"/>
      <c r="AL545" s="449"/>
      <c r="AM545" s="449"/>
      <c r="AN545" s="449"/>
    </row>
    <row r="546" spans="15:40">
      <c r="O546" s="492"/>
      <c r="P546" s="492"/>
      <c r="Q546" s="492"/>
      <c r="R546" s="449"/>
      <c r="S546" s="449"/>
      <c r="T546" s="449"/>
      <c r="U546" s="449"/>
      <c r="V546" s="449"/>
      <c r="W546" s="449"/>
      <c r="X546" s="449"/>
      <c r="Y546" s="449"/>
      <c r="Z546" s="449"/>
      <c r="AA546" s="449"/>
      <c r="AB546" s="449"/>
      <c r="AC546" s="449"/>
      <c r="AD546" s="449"/>
      <c r="AE546" s="449"/>
      <c r="AF546" s="449"/>
      <c r="AG546" s="449"/>
      <c r="AH546" s="449"/>
      <c r="AI546" s="449"/>
      <c r="AJ546" s="449"/>
      <c r="AK546" s="449"/>
      <c r="AL546" s="449"/>
      <c r="AM546" s="449"/>
      <c r="AN546" s="449"/>
    </row>
    <row r="547" spans="15:40">
      <c r="O547" s="492"/>
      <c r="P547" s="492"/>
      <c r="Q547" s="492"/>
      <c r="R547" s="449"/>
      <c r="S547" s="449"/>
      <c r="T547" s="449"/>
      <c r="U547" s="449"/>
      <c r="V547" s="449"/>
      <c r="W547" s="449"/>
      <c r="X547" s="449"/>
      <c r="Y547" s="449"/>
      <c r="Z547" s="449"/>
      <c r="AA547" s="449"/>
      <c r="AB547" s="449"/>
      <c r="AC547" s="449"/>
      <c r="AD547" s="449"/>
      <c r="AE547" s="449"/>
      <c r="AF547" s="449"/>
      <c r="AG547" s="449"/>
      <c r="AH547" s="449"/>
      <c r="AI547" s="449"/>
      <c r="AJ547" s="449"/>
      <c r="AK547" s="449"/>
      <c r="AL547" s="449"/>
      <c r="AM547" s="449"/>
      <c r="AN547" s="449"/>
    </row>
    <row r="548" spans="15:40">
      <c r="O548" s="492"/>
      <c r="P548" s="492"/>
      <c r="Q548" s="492"/>
      <c r="R548" s="449"/>
      <c r="S548" s="449"/>
      <c r="T548" s="449"/>
      <c r="U548" s="449"/>
      <c r="V548" s="449"/>
      <c r="W548" s="449"/>
      <c r="X548" s="449"/>
      <c r="Y548" s="449"/>
      <c r="Z548" s="449"/>
      <c r="AA548" s="449"/>
      <c r="AB548" s="449"/>
      <c r="AC548" s="449"/>
      <c r="AD548" s="449"/>
      <c r="AE548" s="449"/>
      <c r="AF548" s="449"/>
      <c r="AG548" s="449"/>
      <c r="AH548" s="449"/>
      <c r="AI548" s="449"/>
      <c r="AJ548" s="449"/>
      <c r="AK548" s="449"/>
      <c r="AL548" s="449"/>
      <c r="AM548" s="449"/>
      <c r="AN548" s="449"/>
    </row>
    <row r="549" spans="15:40">
      <c r="O549" s="492"/>
      <c r="P549" s="492"/>
      <c r="Q549" s="492"/>
      <c r="R549" s="449"/>
      <c r="S549" s="449"/>
      <c r="T549" s="449"/>
      <c r="U549" s="449"/>
      <c r="V549" s="449"/>
      <c r="W549" s="449"/>
      <c r="X549" s="449"/>
      <c r="Y549" s="449"/>
      <c r="Z549" s="449"/>
      <c r="AA549" s="449"/>
      <c r="AB549" s="449"/>
      <c r="AC549" s="449"/>
      <c r="AD549" s="449"/>
      <c r="AE549" s="449"/>
      <c r="AF549" s="449"/>
      <c r="AG549" s="449"/>
      <c r="AH549" s="449"/>
      <c r="AI549" s="449"/>
      <c r="AJ549" s="449"/>
      <c r="AK549" s="449"/>
      <c r="AL549" s="449"/>
      <c r="AM549" s="449"/>
      <c r="AN549" s="449"/>
    </row>
    <row r="550" spans="15:40">
      <c r="O550" s="492"/>
      <c r="P550" s="492"/>
      <c r="Q550" s="492"/>
      <c r="R550" s="449"/>
      <c r="S550" s="449"/>
      <c r="T550" s="449"/>
      <c r="U550" s="449"/>
      <c r="V550" s="449"/>
      <c r="W550" s="449"/>
      <c r="X550" s="449"/>
      <c r="Y550" s="449"/>
      <c r="Z550" s="449"/>
      <c r="AA550" s="449"/>
      <c r="AB550" s="449"/>
      <c r="AC550" s="449"/>
      <c r="AD550" s="449"/>
      <c r="AE550" s="449"/>
      <c r="AF550" s="449"/>
      <c r="AG550" s="449"/>
      <c r="AH550" s="449"/>
      <c r="AI550" s="449"/>
      <c r="AJ550" s="449"/>
      <c r="AK550" s="449"/>
      <c r="AL550" s="449"/>
      <c r="AM550" s="449"/>
      <c r="AN550" s="449"/>
    </row>
    <row r="551" spans="15:40">
      <c r="O551" s="492"/>
      <c r="P551" s="492"/>
      <c r="Q551" s="492"/>
      <c r="R551" s="449"/>
      <c r="S551" s="449"/>
      <c r="T551" s="449"/>
      <c r="U551" s="449"/>
      <c r="V551" s="449"/>
      <c r="W551" s="449"/>
      <c r="X551" s="449"/>
      <c r="Y551" s="449"/>
      <c r="Z551" s="449"/>
      <c r="AA551" s="449"/>
      <c r="AB551" s="449"/>
      <c r="AC551" s="449"/>
      <c r="AD551" s="449"/>
      <c r="AE551" s="449"/>
      <c r="AF551" s="449"/>
      <c r="AG551" s="449"/>
      <c r="AH551" s="449"/>
      <c r="AI551" s="449"/>
      <c r="AJ551" s="449"/>
      <c r="AK551" s="449"/>
      <c r="AL551" s="449"/>
      <c r="AM551" s="449"/>
      <c r="AN551" s="449"/>
    </row>
    <row r="552" spans="15:40">
      <c r="O552" s="492"/>
      <c r="P552" s="492"/>
      <c r="Q552" s="492"/>
      <c r="R552" s="449"/>
      <c r="S552" s="449"/>
      <c r="T552" s="449"/>
      <c r="U552" s="449"/>
      <c r="V552" s="449"/>
      <c r="W552" s="449"/>
      <c r="X552" s="449"/>
      <c r="Y552" s="449"/>
      <c r="Z552" s="449"/>
      <c r="AA552" s="449"/>
      <c r="AB552" s="449"/>
      <c r="AC552" s="449"/>
      <c r="AD552" s="449"/>
      <c r="AE552" s="449"/>
      <c r="AF552" s="449"/>
      <c r="AG552" s="449"/>
      <c r="AH552" s="449"/>
      <c r="AI552" s="449"/>
      <c r="AJ552" s="449"/>
      <c r="AK552" s="449"/>
      <c r="AL552" s="449"/>
      <c r="AM552" s="449"/>
      <c r="AN552" s="449"/>
    </row>
    <row r="553" spans="15:40">
      <c r="O553" s="492"/>
      <c r="P553" s="492"/>
      <c r="Q553" s="492"/>
      <c r="R553" s="449"/>
      <c r="S553" s="449"/>
      <c r="T553" s="449"/>
      <c r="U553" s="449"/>
      <c r="V553" s="449"/>
      <c r="W553" s="449"/>
      <c r="X553" s="449"/>
      <c r="Y553" s="449"/>
      <c r="Z553" s="449"/>
      <c r="AA553" s="449"/>
      <c r="AB553" s="449"/>
      <c r="AC553" s="449"/>
      <c r="AD553" s="449"/>
      <c r="AE553" s="449"/>
      <c r="AF553" s="449"/>
      <c r="AG553" s="449"/>
      <c r="AH553" s="449"/>
      <c r="AI553" s="449"/>
      <c r="AJ553" s="449"/>
      <c r="AK553" s="449"/>
      <c r="AL553" s="449"/>
      <c r="AM553" s="449"/>
      <c r="AN553" s="449"/>
    </row>
    <row r="554" spans="15:40">
      <c r="O554" s="492"/>
      <c r="P554" s="492"/>
      <c r="Q554" s="492"/>
      <c r="R554" s="449"/>
      <c r="S554" s="449"/>
      <c r="T554" s="449"/>
      <c r="U554" s="449"/>
      <c r="V554" s="449"/>
      <c r="W554" s="449"/>
      <c r="X554" s="449"/>
      <c r="Y554" s="449"/>
      <c r="Z554" s="449"/>
      <c r="AA554" s="449"/>
      <c r="AB554" s="449"/>
      <c r="AC554" s="449"/>
      <c r="AD554" s="449"/>
      <c r="AE554" s="449"/>
      <c r="AF554" s="449"/>
      <c r="AG554" s="449"/>
      <c r="AH554" s="449"/>
      <c r="AI554" s="449"/>
      <c r="AJ554" s="449"/>
      <c r="AK554" s="449"/>
      <c r="AL554" s="449"/>
      <c r="AM554" s="449"/>
      <c r="AN554" s="449"/>
    </row>
    <row r="555" spans="15:40">
      <c r="O555" s="492"/>
      <c r="P555" s="492"/>
      <c r="Q555" s="492"/>
      <c r="R555" s="449"/>
      <c r="S555" s="449"/>
      <c r="T555" s="449"/>
      <c r="U555" s="449"/>
      <c r="V555" s="449"/>
      <c r="W555" s="449"/>
      <c r="X555" s="449"/>
      <c r="Y555" s="449"/>
      <c r="Z555" s="449"/>
      <c r="AA555" s="449"/>
      <c r="AB555" s="449"/>
      <c r="AC555" s="449"/>
      <c r="AD555" s="449"/>
      <c r="AE555" s="449"/>
      <c r="AF555" s="449"/>
      <c r="AG555" s="449"/>
      <c r="AH555" s="449"/>
      <c r="AI555" s="449"/>
      <c r="AJ555" s="449"/>
      <c r="AK555" s="449"/>
      <c r="AL555" s="449"/>
      <c r="AM555" s="449"/>
      <c r="AN555" s="449"/>
    </row>
    <row r="556" spans="15:40">
      <c r="O556" s="492"/>
      <c r="P556" s="492"/>
      <c r="Q556" s="492"/>
      <c r="R556" s="449"/>
      <c r="S556" s="449"/>
      <c r="T556" s="449"/>
      <c r="U556" s="449"/>
      <c r="V556" s="449"/>
      <c r="W556" s="449"/>
      <c r="X556" s="449"/>
      <c r="Y556" s="449"/>
      <c r="Z556" s="449"/>
      <c r="AA556" s="449"/>
      <c r="AB556" s="449"/>
      <c r="AC556" s="449"/>
      <c r="AD556" s="449"/>
      <c r="AE556" s="449"/>
      <c r="AF556" s="449"/>
      <c r="AG556" s="449"/>
      <c r="AH556" s="449"/>
      <c r="AI556" s="449"/>
      <c r="AJ556" s="449"/>
      <c r="AK556" s="449"/>
      <c r="AL556" s="449"/>
      <c r="AM556" s="449"/>
      <c r="AN556" s="449"/>
    </row>
    <row r="557" spans="15:40">
      <c r="O557" s="492"/>
      <c r="P557" s="492"/>
      <c r="Q557" s="492"/>
      <c r="R557" s="449"/>
      <c r="S557" s="449"/>
      <c r="T557" s="449"/>
      <c r="U557" s="449"/>
      <c r="V557" s="449"/>
      <c r="W557" s="449"/>
      <c r="X557" s="449"/>
      <c r="Y557" s="449"/>
      <c r="Z557" s="449"/>
      <c r="AA557" s="449"/>
      <c r="AB557" s="449"/>
      <c r="AC557" s="449"/>
      <c r="AD557" s="449"/>
      <c r="AE557" s="449"/>
      <c r="AF557" s="449"/>
      <c r="AG557" s="449"/>
      <c r="AH557" s="449"/>
      <c r="AI557" s="449"/>
      <c r="AJ557" s="449"/>
      <c r="AK557" s="449"/>
      <c r="AL557" s="449"/>
      <c r="AM557" s="449"/>
      <c r="AN557" s="449"/>
    </row>
    <row r="558" spans="15:40">
      <c r="O558" s="492"/>
      <c r="P558" s="492"/>
      <c r="Q558" s="492"/>
      <c r="R558" s="449"/>
      <c r="S558" s="449"/>
      <c r="T558" s="449"/>
      <c r="U558" s="449"/>
      <c r="V558" s="449"/>
      <c r="W558" s="449"/>
      <c r="X558" s="449"/>
      <c r="Y558" s="449"/>
      <c r="Z558" s="449"/>
      <c r="AA558" s="449"/>
      <c r="AB558" s="449"/>
      <c r="AC558" s="449"/>
      <c r="AD558" s="449"/>
      <c r="AE558" s="449"/>
      <c r="AF558" s="449"/>
      <c r="AG558" s="449"/>
      <c r="AH558" s="449"/>
      <c r="AI558" s="449"/>
      <c r="AJ558" s="449"/>
      <c r="AK558" s="449"/>
      <c r="AL558" s="449"/>
      <c r="AM558" s="449"/>
      <c r="AN558" s="449"/>
    </row>
    <row r="559" spans="15:40">
      <c r="O559" s="492"/>
      <c r="P559" s="492"/>
      <c r="Q559" s="492"/>
      <c r="R559" s="449"/>
      <c r="S559" s="449"/>
      <c r="T559" s="449"/>
      <c r="U559" s="449"/>
      <c r="V559" s="449"/>
      <c r="W559" s="449"/>
      <c r="X559" s="449"/>
      <c r="Y559" s="449"/>
      <c r="Z559" s="449"/>
      <c r="AA559" s="449"/>
      <c r="AB559" s="449"/>
      <c r="AC559" s="449"/>
      <c r="AD559" s="449"/>
      <c r="AE559" s="449"/>
      <c r="AF559" s="449"/>
      <c r="AG559" s="449"/>
      <c r="AH559" s="449"/>
      <c r="AI559" s="449"/>
      <c r="AJ559" s="449"/>
      <c r="AK559" s="449"/>
      <c r="AL559" s="449"/>
      <c r="AM559" s="449"/>
      <c r="AN559" s="449"/>
    </row>
    <row r="560" spans="15:40">
      <c r="O560" s="492"/>
      <c r="P560" s="492"/>
      <c r="Q560" s="492"/>
      <c r="R560" s="449"/>
      <c r="S560" s="449"/>
      <c r="T560" s="449"/>
      <c r="U560" s="449"/>
      <c r="V560" s="449"/>
      <c r="W560" s="449"/>
      <c r="X560" s="449"/>
      <c r="Y560" s="449"/>
      <c r="Z560" s="449"/>
      <c r="AA560" s="449"/>
      <c r="AB560" s="449"/>
      <c r="AC560" s="449"/>
      <c r="AD560" s="449"/>
      <c r="AE560" s="449"/>
      <c r="AF560" s="449"/>
      <c r="AG560" s="449"/>
      <c r="AH560" s="449"/>
      <c r="AI560" s="449"/>
      <c r="AJ560" s="449"/>
      <c r="AK560" s="449"/>
      <c r="AL560" s="449"/>
      <c r="AM560" s="449"/>
      <c r="AN560" s="449"/>
    </row>
    <row r="561" spans="15:40">
      <c r="O561" s="492"/>
      <c r="P561" s="492"/>
      <c r="Q561" s="492"/>
      <c r="R561" s="449"/>
      <c r="S561" s="449"/>
      <c r="T561" s="449"/>
      <c r="U561" s="449"/>
      <c r="V561" s="449"/>
      <c r="W561" s="449"/>
      <c r="X561" s="449"/>
      <c r="Y561" s="449"/>
      <c r="Z561" s="449"/>
      <c r="AA561" s="449"/>
      <c r="AB561" s="449"/>
      <c r="AC561" s="449"/>
      <c r="AD561" s="449"/>
      <c r="AE561" s="449"/>
      <c r="AF561" s="449"/>
      <c r="AG561" s="449"/>
      <c r="AH561" s="449"/>
      <c r="AI561" s="449"/>
      <c r="AJ561" s="449"/>
      <c r="AK561" s="449"/>
      <c r="AL561" s="449"/>
      <c r="AM561" s="449"/>
      <c r="AN561" s="449"/>
    </row>
    <row r="562" spans="15:40">
      <c r="O562" s="492"/>
      <c r="P562" s="492"/>
      <c r="Q562" s="492"/>
      <c r="R562" s="449"/>
      <c r="S562" s="449"/>
      <c r="T562" s="449"/>
      <c r="U562" s="449"/>
      <c r="V562" s="449"/>
      <c r="W562" s="449"/>
      <c r="X562" s="449"/>
      <c r="Y562" s="449"/>
      <c r="Z562" s="449"/>
      <c r="AA562" s="449"/>
      <c r="AB562" s="449"/>
      <c r="AC562" s="449"/>
      <c r="AD562" s="449"/>
      <c r="AE562" s="449"/>
      <c r="AF562" s="449"/>
      <c r="AG562" s="449"/>
      <c r="AH562" s="449"/>
      <c r="AI562" s="449"/>
      <c r="AJ562" s="449"/>
      <c r="AK562" s="449"/>
      <c r="AL562" s="449"/>
      <c r="AM562" s="449"/>
      <c r="AN562" s="449"/>
    </row>
    <row r="563" spans="15:40">
      <c r="O563" s="492"/>
      <c r="P563" s="492"/>
      <c r="Q563" s="492"/>
      <c r="R563" s="449"/>
      <c r="S563" s="449"/>
      <c r="T563" s="449"/>
      <c r="U563" s="449"/>
      <c r="V563" s="449"/>
      <c r="W563" s="449"/>
      <c r="X563" s="449"/>
      <c r="Y563" s="449"/>
      <c r="Z563" s="449"/>
      <c r="AA563" s="449"/>
      <c r="AB563" s="449"/>
      <c r="AC563" s="449"/>
      <c r="AD563" s="449"/>
      <c r="AE563" s="449"/>
      <c r="AF563" s="449"/>
      <c r="AG563" s="449"/>
      <c r="AH563" s="449"/>
      <c r="AI563" s="449"/>
      <c r="AJ563" s="449"/>
      <c r="AK563" s="449"/>
      <c r="AL563" s="449"/>
      <c r="AM563" s="449"/>
      <c r="AN563" s="449"/>
    </row>
    <row r="564" spans="15:40">
      <c r="O564" s="492"/>
      <c r="P564" s="492"/>
      <c r="Q564" s="492"/>
      <c r="R564" s="449"/>
      <c r="S564" s="449"/>
      <c r="T564" s="449"/>
      <c r="U564" s="449"/>
      <c r="V564" s="449"/>
      <c r="W564" s="449"/>
      <c r="X564" s="449"/>
      <c r="Y564" s="449"/>
      <c r="Z564" s="449"/>
      <c r="AA564" s="449"/>
      <c r="AB564" s="449"/>
      <c r="AC564" s="449"/>
      <c r="AD564" s="449"/>
      <c r="AE564" s="449"/>
      <c r="AF564" s="449"/>
      <c r="AG564" s="449"/>
      <c r="AH564" s="449"/>
      <c r="AI564" s="449"/>
      <c r="AJ564" s="449"/>
      <c r="AK564" s="449"/>
      <c r="AL564" s="449"/>
      <c r="AM564" s="449"/>
      <c r="AN564" s="449"/>
    </row>
    <row r="565" spans="15:40">
      <c r="O565" s="492"/>
      <c r="P565" s="492"/>
      <c r="Q565" s="492"/>
      <c r="R565" s="449"/>
      <c r="S565" s="449"/>
      <c r="T565" s="449"/>
      <c r="U565" s="449"/>
      <c r="V565" s="449"/>
      <c r="W565" s="449"/>
      <c r="X565" s="449"/>
      <c r="Y565" s="449"/>
      <c r="Z565" s="449"/>
      <c r="AA565" s="449"/>
      <c r="AB565" s="449"/>
      <c r="AC565" s="449"/>
      <c r="AD565" s="449"/>
      <c r="AE565" s="449"/>
      <c r="AF565" s="449"/>
      <c r="AG565" s="449"/>
      <c r="AH565" s="449"/>
      <c r="AI565" s="449"/>
      <c r="AJ565" s="449"/>
      <c r="AK565" s="449"/>
      <c r="AL565" s="449"/>
      <c r="AM565" s="449"/>
      <c r="AN565" s="449"/>
    </row>
    <row r="566" spans="15:40">
      <c r="O566" s="492"/>
      <c r="P566" s="492"/>
      <c r="Q566" s="492"/>
      <c r="R566" s="449"/>
      <c r="S566" s="449"/>
      <c r="T566" s="449"/>
      <c r="U566" s="449"/>
      <c r="V566" s="449"/>
      <c r="W566" s="449"/>
      <c r="X566" s="449"/>
      <c r="Y566" s="449"/>
      <c r="Z566" s="449"/>
      <c r="AA566" s="449"/>
      <c r="AB566" s="449"/>
      <c r="AC566" s="449"/>
      <c r="AD566" s="449"/>
      <c r="AE566" s="449"/>
      <c r="AF566" s="449"/>
      <c r="AG566" s="449"/>
      <c r="AH566" s="449"/>
      <c r="AI566" s="449"/>
      <c r="AJ566" s="449"/>
      <c r="AK566" s="449"/>
      <c r="AL566" s="449"/>
      <c r="AM566" s="449"/>
      <c r="AN566" s="449"/>
    </row>
    <row r="567" spans="15:40">
      <c r="O567" s="492"/>
      <c r="P567" s="492"/>
      <c r="Q567" s="492"/>
      <c r="R567" s="449"/>
      <c r="S567" s="449"/>
      <c r="T567" s="449"/>
      <c r="U567" s="449"/>
      <c r="V567" s="449"/>
      <c r="W567" s="449"/>
      <c r="X567" s="449"/>
      <c r="Y567" s="449"/>
      <c r="Z567" s="449"/>
      <c r="AA567" s="449"/>
      <c r="AB567" s="449"/>
      <c r="AC567" s="449"/>
      <c r="AD567" s="449"/>
      <c r="AE567" s="449"/>
      <c r="AF567" s="449"/>
      <c r="AG567" s="449"/>
      <c r="AH567" s="449"/>
      <c r="AI567" s="449"/>
      <c r="AJ567" s="449"/>
      <c r="AK567" s="449"/>
      <c r="AL567" s="449"/>
      <c r="AM567" s="449"/>
      <c r="AN567" s="449"/>
    </row>
    <row r="568" spans="15:40">
      <c r="O568" s="492"/>
      <c r="P568" s="492"/>
      <c r="Q568" s="492"/>
      <c r="R568" s="449"/>
      <c r="S568" s="449"/>
      <c r="T568" s="449"/>
      <c r="U568" s="449"/>
      <c r="V568" s="449"/>
      <c r="W568" s="449"/>
      <c r="X568" s="449"/>
      <c r="Y568" s="449"/>
      <c r="Z568" s="449"/>
      <c r="AA568" s="449"/>
      <c r="AB568" s="449"/>
      <c r="AC568" s="449"/>
      <c r="AD568" s="449"/>
      <c r="AE568" s="449"/>
      <c r="AF568" s="449"/>
      <c r="AG568" s="449"/>
      <c r="AH568" s="449"/>
      <c r="AI568" s="449"/>
      <c r="AJ568" s="449"/>
      <c r="AK568" s="449"/>
      <c r="AL568" s="449"/>
      <c r="AM568" s="449"/>
      <c r="AN568" s="449"/>
    </row>
    <row r="569" spans="15:40">
      <c r="O569" s="492"/>
      <c r="P569" s="492"/>
      <c r="Q569" s="492"/>
      <c r="R569" s="449"/>
      <c r="S569" s="449"/>
      <c r="T569" s="449"/>
      <c r="U569" s="449"/>
      <c r="V569" s="449"/>
      <c r="W569" s="449"/>
      <c r="X569" s="449"/>
      <c r="Y569" s="449"/>
      <c r="Z569" s="449"/>
      <c r="AA569" s="449"/>
      <c r="AB569" s="449"/>
      <c r="AC569" s="449"/>
      <c r="AD569" s="449"/>
      <c r="AE569" s="449"/>
      <c r="AF569" s="449"/>
      <c r="AG569" s="449"/>
      <c r="AH569" s="449"/>
      <c r="AI569" s="449"/>
      <c r="AJ569" s="449"/>
      <c r="AK569" s="449"/>
      <c r="AL569" s="449"/>
      <c r="AM569" s="449"/>
      <c r="AN569" s="449"/>
    </row>
    <row r="570" spans="15:40">
      <c r="O570" s="492"/>
      <c r="P570" s="492"/>
      <c r="Q570" s="492"/>
      <c r="R570" s="449"/>
      <c r="S570" s="449"/>
      <c r="T570" s="449"/>
      <c r="U570" s="449"/>
      <c r="V570" s="449"/>
      <c r="W570" s="449"/>
      <c r="X570" s="449"/>
      <c r="Y570" s="449"/>
      <c r="Z570" s="449"/>
      <c r="AA570" s="449"/>
      <c r="AB570" s="449"/>
      <c r="AC570" s="449"/>
      <c r="AD570" s="449"/>
      <c r="AE570" s="449"/>
      <c r="AF570" s="449"/>
      <c r="AG570" s="449"/>
      <c r="AH570" s="449"/>
      <c r="AI570" s="449"/>
      <c r="AJ570" s="449"/>
      <c r="AK570" s="449"/>
      <c r="AL570" s="449"/>
      <c r="AM570" s="449"/>
      <c r="AN570" s="449"/>
    </row>
    <row r="571" spans="15:40">
      <c r="O571" s="492"/>
      <c r="P571" s="492"/>
      <c r="Q571" s="492"/>
      <c r="R571" s="449"/>
      <c r="S571" s="449"/>
      <c r="T571" s="449"/>
      <c r="U571" s="449"/>
      <c r="V571" s="449"/>
      <c r="W571" s="449"/>
      <c r="X571" s="449"/>
      <c r="Y571" s="449"/>
      <c r="Z571" s="449"/>
      <c r="AA571" s="449"/>
      <c r="AB571" s="449"/>
      <c r="AC571" s="449"/>
      <c r="AD571" s="449"/>
      <c r="AE571" s="449"/>
      <c r="AF571" s="449"/>
      <c r="AG571" s="449"/>
      <c r="AH571" s="449"/>
      <c r="AI571" s="449"/>
      <c r="AJ571" s="449"/>
      <c r="AK571" s="449"/>
      <c r="AL571" s="449"/>
      <c r="AM571" s="449"/>
      <c r="AN571" s="449"/>
    </row>
    <row r="572" spans="15:40">
      <c r="O572" s="492"/>
      <c r="P572" s="492"/>
      <c r="Q572" s="492"/>
      <c r="R572" s="449"/>
      <c r="S572" s="449"/>
      <c r="T572" s="449"/>
      <c r="U572" s="449"/>
      <c r="V572" s="449"/>
      <c r="W572" s="449"/>
      <c r="X572" s="449"/>
      <c r="Y572" s="449"/>
      <c r="Z572" s="449"/>
      <c r="AA572" s="449"/>
      <c r="AB572" s="449"/>
      <c r="AC572" s="449"/>
      <c r="AD572" s="449"/>
      <c r="AE572" s="449"/>
      <c r="AF572" s="449"/>
      <c r="AG572" s="449"/>
      <c r="AH572" s="449"/>
      <c r="AI572" s="449"/>
      <c r="AJ572" s="449"/>
      <c r="AK572" s="449"/>
      <c r="AL572" s="449"/>
      <c r="AM572" s="449"/>
      <c r="AN572" s="449"/>
    </row>
    <row r="573" spans="15:40">
      <c r="O573" s="492"/>
      <c r="P573" s="492"/>
      <c r="Q573" s="492"/>
      <c r="R573" s="449"/>
      <c r="S573" s="449"/>
      <c r="T573" s="449"/>
      <c r="U573" s="449"/>
      <c r="V573" s="449"/>
      <c r="W573" s="449"/>
      <c r="X573" s="449"/>
      <c r="Y573" s="449"/>
      <c r="Z573" s="449"/>
      <c r="AA573" s="449"/>
      <c r="AB573" s="449"/>
      <c r="AC573" s="449"/>
      <c r="AD573" s="449"/>
      <c r="AE573" s="449"/>
      <c r="AF573" s="449"/>
      <c r="AG573" s="449"/>
      <c r="AH573" s="449"/>
      <c r="AI573" s="449"/>
      <c r="AJ573" s="449"/>
      <c r="AK573" s="449"/>
      <c r="AL573" s="449"/>
      <c r="AM573" s="449"/>
      <c r="AN573" s="449"/>
    </row>
    <row r="574" spans="15:40">
      <c r="O574" s="492"/>
      <c r="P574" s="492"/>
      <c r="Q574" s="492"/>
      <c r="R574" s="449"/>
      <c r="S574" s="449"/>
      <c r="T574" s="449"/>
      <c r="U574" s="449"/>
      <c r="V574" s="449"/>
      <c r="W574" s="449"/>
      <c r="X574" s="449"/>
      <c r="Y574" s="449"/>
      <c r="Z574" s="449"/>
      <c r="AA574" s="449"/>
      <c r="AB574" s="449"/>
      <c r="AC574" s="449"/>
      <c r="AD574" s="449"/>
      <c r="AE574" s="449"/>
      <c r="AF574" s="449"/>
      <c r="AG574" s="449"/>
      <c r="AH574" s="449"/>
      <c r="AI574" s="449"/>
      <c r="AJ574" s="449"/>
      <c r="AK574" s="449"/>
      <c r="AL574" s="449"/>
      <c r="AM574" s="449"/>
      <c r="AN574" s="449"/>
    </row>
    <row r="575" spans="15:40">
      <c r="O575" s="492"/>
      <c r="P575" s="492"/>
      <c r="Q575" s="492"/>
      <c r="R575" s="449"/>
      <c r="S575" s="449"/>
      <c r="T575" s="449"/>
      <c r="U575" s="449"/>
      <c r="V575" s="449"/>
      <c r="W575" s="449"/>
      <c r="X575" s="449"/>
      <c r="Y575" s="449"/>
      <c r="Z575" s="449"/>
      <c r="AA575" s="449"/>
      <c r="AB575" s="449"/>
      <c r="AC575" s="449"/>
      <c r="AD575" s="449"/>
      <c r="AE575" s="449"/>
      <c r="AF575" s="449"/>
      <c r="AG575" s="449"/>
      <c r="AH575" s="449"/>
      <c r="AI575" s="449"/>
      <c r="AJ575" s="449"/>
      <c r="AK575" s="449"/>
      <c r="AL575" s="449"/>
      <c r="AM575" s="449"/>
      <c r="AN575" s="449"/>
    </row>
    <row r="576" spans="15:40">
      <c r="O576" s="492"/>
      <c r="P576" s="492"/>
      <c r="Q576" s="492"/>
      <c r="R576" s="449"/>
      <c r="S576" s="449"/>
      <c r="T576" s="449"/>
      <c r="U576" s="449"/>
      <c r="V576" s="449"/>
      <c r="W576" s="449"/>
      <c r="X576" s="449"/>
      <c r="Y576" s="449"/>
      <c r="Z576" s="449"/>
      <c r="AA576" s="449"/>
      <c r="AB576" s="449"/>
      <c r="AC576" s="449"/>
      <c r="AD576" s="449"/>
      <c r="AE576" s="449"/>
      <c r="AF576" s="449"/>
      <c r="AG576" s="449"/>
      <c r="AH576" s="449"/>
      <c r="AI576" s="449"/>
      <c r="AJ576" s="449"/>
      <c r="AK576" s="449"/>
      <c r="AL576" s="449"/>
      <c r="AM576" s="449"/>
      <c r="AN576" s="449"/>
    </row>
    <row r="577" spans="15:40">
      <c r="O577" s="492"/>
      <c r="P577" s="492"/>
      <c r="Q577" s="492"/>
      <c r="R577" s="449"/>
      <c r="S577" s="449"/>
      <c r="T577" s="449"/>
      <c r="U577" s="449"/>
      <c r="V577" s="449"/>
      <c r="W577" s="449"/>
      <c r="X577" s="449"/>
      <c r="Y577" s="449"/>
      <c r="Z577" s="449"/>
      <c r="AA577" s="449"/>
      <c r="AB577" s="449"/>
      <c r="AC577" s="449"/>
      <c r="AD577" s="449"/>
      <c r="AE577" s="449"/>
      <c r="AF577" s="449"/>
      <c r="AG577" s="449"/>
      <c r="AH577" s="449"/>
      <c r="AI577" s="449"/>
      <c r="AJ577" s="449"/>
      <c r="AK577" s="449"/>
      <c r="AL577" s="449"/>
      <c r="AM577" s="449"/>
      <c r="AN577" s="449"/>
    </row>
    <row r="578" spans="15:40">
      <c r="O578" s="492"/>
      <c r="P578" s="492"/>
      <c r="Q578" s="492"/>
      <c r="R578" s="449"/>
      <c r="S578" s="449"/>
      <c r="T578" s="449"/>
      <c r="U578" s="449"/>
      <c r="V578" s="449"/>
      <c r="W578" s="449"/>
      <c r="X578" s="449"/>
      <c r="Y578" s="449"/>
      <c r="Z578" s="449"/>
      <c r="AA578" s="449"/>
      <c r="AB578" s="449"/>
      <c r="AC578" s="449"/>
      <c r="AD578" s="449"/>
      <c r="AE578" s="449"/>
      <c r="AF578" s="449"/>
      <c r="AG578" s="449"/>
      <c r="AH578" s="449"/>
      <c r="AI578" s="449"/>
      <c r="AJ578" s="449"/>
      <c r="AK578" s="449"/>
      <c r="AL578" s="449"/>
      <c r="AM578" s="449"/>
      <c r="AN578" s="449"/>
    </row>
    <row r="579" spans="15:40">
      <c r="O579" s="492"/>
      <c r="P579" s="492"/>
      <c r="Q579" s="492"/>
      <c r="R579" s="449"/>
      <c r="S579" s="449"/>
      <c r="T579" s="449"/>
      <c r="U579" s="449"/>
      <c r="V579" s="449"/>
      <c r="W579" s="449"/>
      <c r="X579" s="449"/>
      <c r="Y579" s="449"/>
      <c r="Z579" s="449"/>
      <c r="AA579" s="449"/>
      <c r="AB579" s="449"/>
      <c r="AC579" s="449"/>
      <c r="AD579" s="449"/>
      <c r="AE579" s="449"/>
      <c r="AF579" s="449"/>
      <c r="AG579" s="449"/>
      <c r="AH579" s="449"/>
      <c r="AI579" s="449"/>
      <c r="AJ579" s="449"/>
      <c r="AK579" s="449"/>
      <c r="AL579" s="449"/>
      <c r="AM579" s="449"/>
      <c r="AN579" s="449"/>
    </row>
    <row r="580" spans="15:40">
      <c r="O580" s="492"/>
      <c r="P580" s="492"/>
      <c r="Q580" s="492"/>
      <c r="R580" s="449"/>
      <c r="S580" s="449"/>
      <c r="T580" s="449"/>
      <c r="U580" s="449"/>
      <c r="V580" s="449"/>
      <c r="W580" s="449"/>
      <c r="X580" s="449"/>
      <c r="Y580" s="449"/>
      <c r="Z580" s="449"/>
      <c r="AA580" s="449"/>
      <c r="AB580" s="449"/>
      <c r="AC580" s="449"/>
      <c r="AD580" s="449"/>
      <c r="AE580" s="449"/>
      <c r="AF580" s="449"/>
      <c r="AG580" s="449"/>
      <c r="AH580" s="449"/>
      <c r="AI580" s="449"/>
      <c r="AJ580" s="449"/>
      <c r="AK580" s="449"/>
      <c r="AL580" s="449"/>
      <c r="AM580" s="449"/>
      <c r="AN580" s="449"/>
    </row>
    <row r="581" spans="15:40">
      <c r="O581" s="492"/>
      <c r="P581" s="492"/>
      <c r="Q581" s="492"/>
      <c r="R581" s="449"/>
      <c r="S581" s="449"/>
      <c r="T581" s="449"/>
      <c r="U581" s="449"/>
      <c r="V581" s="449"/>
      <c r="W581" s="449"/>
      <c r="X581" s="449"/>
      <c r="Y581" s="449"/>
      <c r="Z581" s="449"/>
      <c r="AA581" s="449"/>
      <c r="AB581" s="449"/>
      <c r="AC581" s="449"/>
      <c r="AD581" s="449"/>
      <c r="AE581" s="449"/>
      <c r="AF581" s="449"/>
      <c r="AG581" s="449"/>
      <c r="AH581" s="449"/>
      <c r="AI581" s="449"/>
      <c r="AJ581" s="449"/>
      <c r="AK581" s="449"/>
      <c r="AL581" s="449"/>
      <c r="AM581" s="449"/>
      <c r="AN581" s="449"/>
    </row>
    <row r="582" spans="15:40">
      <c r="O582" s="492"/>
      <c r="P582" s="492"/>
      <c r="Q582" s="492"/>
      <c r="R582" s="449"/>
      <c r="S582" s="449"/>
      <c r="T582" s="449"/>
      <c r="U582" s="449"/>
      <c r="V582" s="449"/>
      <c r="W582" s="449"/>
      <c r="X582" s="449"/>
      <c r="Y582" s="449"/>
      <c r="Z582" s="449"/>
      <c r="AA582" s="449"/>
      <c r="AB582" s="449"/>
      <c r="AC582" s="449"/>
      <c r="AD582" s="449"/>
      <c r="AE582" s="449"/>
      <c r="AF582" s="449"/>
      <c r="AG582" s="449"/>
      <c r="AH582" s="449"/>
      <c r="AI582" s="449"/>
      <c r="AJ582" s="449"/>
      <c r="AK582" s="449"/>
      <c r="AL582" s="449"/>
      <c r="AM582" s="449"/>
      <c r="AN582" s="449"/>
    </row>
    <row r="583" spans="15:40">
      <c r="O583" s="492"/>
      <c r="P583" s="492"/>
      <c r="Q583" s="492"/>
      <c r="R583" s="449"/>
      <c r="S583" s="449"/>
      <c r="T583" s="449"/>
      <c r="U583" s="449"/>
      <c r="V583" s="449"/>
      <c r="W583" s="449"/>
      <c r="X583" s="449"/>
      <c r="Y583" s="449"/>
      <c r="Z583" s="449"/>
      <c r="AA583" s="449"/>
      <c r="AB583" s="449"/>
      <c r="AC583" s="449"/>
      <c r="AD583" s="449"/>
      <c r="AE583" s="449"/>
      <c r="AF583" s="449"/>
      <c r="AG583" s="449"/>
      <c r="AH583" s="449"/>
      <c r="AI583" s="449"/>
      <c r="AJ583" s="449"/>
      <c r="AK583" s="449"/>
      <c r="AL583" s="449"/>
      <c r="AM583" s="449"/>
      <c r="AN583" s="449"/>
    </row>
    <row r="584" spans="15:40">
      <c r="O584" s="492"/>
      <c r="P584" s="492"/>
      <c r="Q584" s="492"/>
      <c r="R584" s="449"/>
      <c r="S584" s="449"/>
      <c r="T584" s="449"/>
      <c r="U584" s="449"/>
      <c r="V584" s="449"/>
      <c r="W584" s="449"/>
      <c r="X584" s="449"/>
      <c r="Y584" s="449"/>
      <c r="Z584" s="449"/>
      <c r="AA584" s="449"/>
      <c r="AB584" s="449"/>
      <c r="AC584" s="449"/>
      <c r="AD584" s="449"/>
      <c r="AE584" s="449"/>
      <c r="AF584" s="449"/>
      <c r="AG584" s="449"/>
      <c r="AH584" s="449"/>
      <c r="AI584" s="449"/>
      <c r="AJ584" s="449"/>
      <c r="AK584" s="449"/>
      <c r="AL584" s="449"/>
      <c r="AM584" s="449"/>
      <c r="AN584" s="449"/>
    </row>
    <row r="585" spans="15:40">
      <c r="O585" s="492"/>
      <c r="P585" s="492"/>
      <c r="Q585" s="492"/>
      <c r="R585" s="449"/>
      <c r="S585" s="449"/>
      <c r="T585" s="449"/>
      <c r="U585" s="449"/>
      <c r="V585" s="449"/>
      <c r="W585" s="449"/>
      <c r="X585" s="449"/>
      <c r="Y585" s="449"/>
      <c r="Z585" s="449"/>
      <c r="AA585" s="449"/>
      <c r="AB585" s="449"/>
      <c r="AC585" s="449"/>
      <c r="AD585" s="449"/>
      <c r="AE585" s="449"/>
      <c r="AF585" s="449"/>
      <c r="AG585" s="449"/>
      <c r="AH585" s="449"/>
      <c r="AI585" s="449"/>
      <c r="AJ585" s="449"/>
      <c r="AK585" s="449"/>
      <c r="AL585" s="449"/>
      <c r="AM585" s="449"/>
      <c r="AN585" s="449"/>
    </row>
    <row r="586" spans="15:40">
      <c r="O586" s="492"/>
      <c r="P586" s="492"/>
      <c r="Q586" s="492"/>
      <c r="R586" s="449"/>
      <c r="S586" s="449"/>
      <c r="T586" s="449"/>
      <c r="U586" s="449"/>
      <c r="V586" s="449"/>
      <c r="W586" s="449"/>
      <c r="X586" s="449"/>
      <c r="Y586" s="449"/>
      <c r="Z586" s="449"/>
      <c r="AA586" s="449"/>
      <c r="AB586" s="449"/>
      <c r="AC586" s="449"/>
      <c r="AD586" s="449"/>
      <c r="AE586" s="449"/>
      <c r="AF586" s="449"/>
      <c r="AG586" s="449"/>
      <c r="AH586" s="449"/>
      <c r="AI586" s="449"/>
      <c r="AJ586" s="449"/>
      <c r="AK586" s="449"/>
      <c r="AL586" s="449"/>
      <c r="AM586" s="449"/>
      <c r="AN586" s="449"/>
    </row>
    <row r="587" spans="15:40">
      <c r="O587" s="492"/>
      <c r="P587" s="492"/>
      <c r="Q587" s="492"/>
      <c r="R587" s="449"/>
      <c r="S587" s="449"/>
      <c r="T587" s="449"/>
      <c r="U587" s="449"/>
      <c r="V587" s="449"/>
      <c r="W587" s="449"/>
      <c r="X587" s="449"/>
      <c r="Y587" s="449"/>
      <c r="Z587" s="449"/>
      <c r="AA587" s="449"/>
      <c r="AB587" s="449"/>
      <c r="AC587" s="449"/>
      <c r="AD587" s="449"/>
      <c r="AE587" s="449"/>
      <c r="AF587" s="449"/>
      <c r="AG587" s="449"/>
      <c r="AH587" s="449"/>
      <c r="AI587" s="449"/>
      <c r="AJ587" s="449"/>
      <c r="AK587" s="449"/>
      <c r="AL587" s="449"/>
      <c r="AM587" s="449"/>
      <c r="AN587" s="449"/>
    </row>
    <row r="588" spans="15:40">
      <c r="O588" s="492"/>
      <c r="P588" s="492"/>
      <c r="Q588" s="492"/>
      <c r="R588" s="449"/>
      <c r="S588" s="449"/>
      <c r="T588" s="449"/>
      <c r="U588" s="449"/>
      <c r="V588" s="449"/>
      <c r="W588" s="449"/>
      <c r="X588" s="449"/>
      <c r="Y588" s="449"/>
      <c r="Z588" s="449"/>
      <c r="AA588" s="449"/>
      <c r="AB588" s="449"/>
      <c r="AC588" s="449"/>
      <c r="AD588" s="449"/>
      <c r="AE588" s="449"/>
      <c r="AF588" s="449"/>
      <c r="AG588" s="449"/>
      <c r="AH588" s="449"/>
      <c r="AI588" s="449"/>
      <c r="AJ588" s="449"/>
      <c r="AK588" s="449"/>
      <c r="AL588" s="449"/>
      <c r="AM588" s="449"/>
      <c r="AN588" s="449"/>
    </row>
    <row r="589" spans="15:40">
      <c r="O589" s="492"/>
      <c r="P589" s="492"/>
      <c r="Q589" s="492"/>
      <c r="R589" s="449"/>
      <c r="S589" s="449"/>
      <c r="T589" s="449"/>
      <c r="U589" s="449"/>
      <c r="V589" s="449"/>
      <c r="W589" s="449"/>
      <c r="X589" s="449"/>
      <c r="Y589" s="449"/>
      <c r="Z589" s="449"/>
      <c r="AA589" s="449"/>
      <c r="AB589" s="449"/>
      <c r="AC589" s="449"/>
      <c r="AD589" s="449"/>
      <c r="AE589" s="449"/>
      <c r="AF589" s="449"/>
      <c r="AG589" s="449"/>
      <c r="AH589" s="449"/>
      <c r="AI589" s="449"/>
      <c r="AJ589" s="449"/>
      <c r="AK589" s="449"/>
      <c r="AL589" s="449"/>
      <c r="AM589" s="449"/>
      <c r="AN589" s="449"/>
    </row>
    <row r="590" spans="15:40">
      <c r="O590" s="492"/>
      <c r="P590" s="492"/>
      <c r="Q590" s="492"/>
      <c r="R590" s="449"/>
      <c r="S590" s="449"/>
      <c r="T590" s="449"/>
      <c r="U590" s="449"/>
      <c r="V590" s="449"/>
      <c r="W590" s="449"/>
      <c r="X590" s="449"/>
      <c r="Y590" s="449"/>
      <c r="Z590" s="449"/>
      <c r="AA590" s="449"/>
      <c r="AB590" s="449"/>
      <c r="AC590" s="449"/>
      <c r="AD590" s="449"/>
      <c r="AE590" s="449"/>
      <c r="AF590" s="449"/>
      <c r="AG590" s="449"/>
      <c r="AH590" s="449"/>
      <c r="AI590" s="449"/>
      <c r="AJ590" s="449"/>
      <c r="AK590" s="449"/>
      <c r="AL590" s="449"/>
      <c r="AM590" s="449"/>
      <c r="AN590" s="449"/>
    </row>
    <row r="591" spans="15:40">
      <c r="O591" s="492"/>
      <c r="P591" s="492"/>
      <c r="Q591" s="492"/>
      <c r="R591" s="449"/>
      <c r="S591" s="449"/>
      <c r="T591" s="449"/>
      <c r="U591" s="449"/>
      <c r="V591" s="449"/>
      <c r="W591" s="449"/>
      <c r="X591" s="449"/>
      <c r="Y591" s="449"/>
      <c r="Z591" s="449"/>
      <c r="AA591" s="449"/>
      <c r="AB591" s="449"/>
      <c r="AC591" s="449"/>
      <c r="AD591" s="449"/>
      <c r="AE591" s="449"/>
      <c r="AF591" s="449"/>
      <c r="AG591" s="449"/>
      <c r="AH591" s="449"/>
      <c r="AI591" s="449"/>
      <c r="AJ591" s="449"/>
      <c r="AK591" s="449"/>
      <c r="AL591" s="449"/>
      <c r="AM591" s="449"/>
      <c r="AN591" s="449"/>
    </row>
    <row r="592" spans="15:40">
      <c r="O592" s="492"/>
      <c r="P592" s="492"/>
      <c r="Q592" s="492"/>
      <c r="R592" s="449"/>
      <c r="S592" s="449"/>
      <c r="T592" s="449"/>
      <c r="U592" s="449"/>
      <c r="V592" s="449"/>
      <c r="W592" s="449"/>
      <c r="X592" s="449"/>
      <c r="Y592" s="449"/>
      <c r="Z592" s="449"/>
      <c r="AA592" s="449"/>
      <c r="AB592" s="449"/>
      <c r="AC592" s="449"/>
      <c r="AD592" s="449"/>
      <c r="AE592" s="449"/>
      <c r="AF592" s="449"/>
      <c r="AG592" s="449"/>
      <c r="AH592" s="449"/>
      <c r="AI592" s="449"/>
      <c r="AJ592" s="449"/>
      <c r="AK592" s="449"/>
      <c r="AL592" s="449"/>
      <c r="AM592" s="449"/>
      <c r="AN592" s="449"/>
    </row>
    <row r="593" spans="15:40">
      <c r="O593" s="492"/>
      <c r="P593" s="492"/>
      <c r="Q593" s="492"/>
      <c r="R593" s="449"/>
      <c r="S593" s="449"/>
      <c r="T593" s="449"/>
      <c r="U593" s="449"/>
      <c r="V593" s="449"/>
      <c r="W593" s="449"/>
      <c r="X593" s="449"/>
      <c r="Y593" s="449"/>
      <c r="Z593" s="449"/>
      <c r="AA593" s="449"/>
      <c r="AB593" s="449"/>
      <c r="AC593" s="449"/>
      <c r="AD593" s="449"/>
      <c r="AE593" s="449"/>
      <c r="AF593" s="449"/>
      <c r="AG593" s="449"/>
      <c r="AH593" s="449"/>
      <c r="AI593" s="449"/>
      <c r="AJ593" s="449"/>
      <c r="AK593" s="449"/>
      <c r="AL593" s="449"/>
      <c r="AM593" s="449"/>
      <c r="AN593" s="449"/>
    </row>
    <row r="594" spans="15:40">
      <c r="O594" s="492"/>
      <c r="P594" s="492"/>
      <c r="Q594" s="492"/>
      <c r="R594" s="449"/>
      <c r="S594" s="449"/>
      <c r="T594" s="449"/>
      <c r="U594" s="449"/>
      <c r="V594" s="449"/>
      <c r="W594" s="449"/>
      <c r="X594" s="449"/>
      <c r="Y594" s="449"/>
      <c r="Z594" s="449"/>
      <c r="AA594" s="449"/>
      <c r="AB594" s="449"/>
      <c r="AC594" s="449"/>
      <c r="AD594" s="449"/>
      <c r="AE594" s="449"/>
      <c r="AF594" s="449"/>
      <c r="AG594" s="449"/>
      <c r="AH594" s="449"/>
      <c r="AI594" s="449"/>
      <c r="AJ594" s="449"/>
      <c r="AK594" s="449"/>
      <c r="AL594" s="449"/>
      <c r="AM594" s="449"/>
      <c r="AN594" s="449"/>
    </row>
    <row r="595" spans="15:40">
      <c r="O595" s="492"/>
      <c r="P595" s="492"/>
      <c r="Q595" s="492"/>
      <c r="R595" s="449"/>
      <c r="S595" s="449"/>
      <c r="T595" s="449"/>
      <c r="U595" s="449"/>
      <c r="V595" s="449"/>
      <c r="W595" s="449"/>
      <c r="X595" s="449"/>
      <c r="Y595" s="449"/>
      <c r="Z595" s="449"/>
      <c r="AA595" s="449"/>
      <c r="AB595" s="449"/>
      <c r="AC595" s="449"/>
      <c r="AD595" s="449"/>
      <c r="AE595" s="449"/>
      <c r="AF595" s="449"/>
      <c r="AG595" s="449"/>
      <c r="AH595" s="449"/>
      <c r="AI595" s="449"/>
      <c r="AJ595" s="449"/>
      <c r="AK595" s="449"/>
      <c r="AL595" s="449"/>
      <c r="AM595" s="449"/>
      <c r="AN595" s="449"/>
    </row>
    <row r="596" spans="15:40">
      <c r="O596" s="492"/>
      <c r="P596" s="492"/>
      <c r="Q596" s="492"/>
      <c r="R596" s="449"/>
      <c r="S596" s="449"/>
      <c r="T596" s="449"/>
      <c r="U596" s="449"/>
      <c r="V596" s="449"/>
      <c r="W596" s="449"/>
      <c r="X596" s="449"/>
      <c r="Y596" s="449"/>
      <c r="Z596" s="449"/>
      <c r="AA596" s="449"/>
      <c r="AB596" s="449"/>
      <c r="AC596" s="449"/>
      <c r="AD596" s="449"/>
      <c r="AE596" s="449"/>
      <c r="AF596" s="449"/>
      <c r="AG596" s="449"/>
      <c r="AH596" s="449"/>
      <c r="AI596" s="449"/>
      <c r="AJ596" s="449"/>
      <c r="AK596" s="449"/>
      <c r="AL596" s="449"/>
      <c r="AM596" s="449"/>
      <c r="AN596" s="449"/>
    </row>
    <row r="597" spans="15:40">
      <c r="O597" s="492"/>
      <c r="P597" s="492"/>
      <c r="Q597" s="492"/>
      <c r="R597" s="449"/>
      <c r="S597" s="449"/>
      <c r="T597" s="449"/>
      <c r="U597" s="449"/>
      <c r="V597" s="449"/>
      <c r="W597" s="449"/>
      <c r="X597" s="449"/>
      <c r="Y597" s="449"/>
      <c r="Z597" s="449"/>
      <c r="AA597" s="449"/>
      <c r="AB597" s="449"/>
      <c r="AC597" s="449"/>
      <c r="AD597" s="449"/>
      <c r="AE597" s="449"/>
      <c r="AF597" s="449"/>
      <c r="AG597" s="449"/>
      <c r="AH597" s="449"/>
      <c r="AI597" s="449"/>
      <c r="AJ597" s="449"/>
      <c r="AK597" s="449"/>
      <c r="AL597" s="449"/>
      <c r="AM597" s="449"/>
      <c r="AN597" s="449"/>
    </row>
    <row r="598" spans="15:40">
      <c r="O598" s="492"/>
      <c r="P598" s="492"/>
      <c r="Q598" s="492"/>
      <c r="R598" s="449"/>
      <c r="S598" s="449"/>
      <c r="T598" s="449"/>
      <c r="U598" s="449"/>
      <c r="V598" s="449"/>
      <c r="W598" s="449"/>
      <c r="X598" s="449"/>
      <c r="Y598" s="449"/>
      <c r="Z598" s="449"/>
      <c r="AA598" s="449"/>
      <c r="AB598" s="449"/>
      <c r="AC598" s="449"/>
      <c r="AD598" s="449"/>
      <c r="AE598" s="449"/>
      <c r="AF598" s="449"/>
      <c r="AG598" s="449"/>
      <c r="AH598" s="449"/>
      <c r="AI598" s="449"/>
      <c r="AJ598" s="449"/>
      <c r="AK598" s="449"/>
      <c r="AL598" s="449"/>
      <c r="AM598" s="449"/>
      <c r="AN598" s="449"/>
    </row>
    <row r="599" spans="15:40">
      <c r="O599" s="492"/>
      <c r="P599" s="492"/>
      <c r="Q599" s="492"/>
      <c r="R599" s="449"/>
      <c r="S599" s="449"/>
      <c r="T599" s="449"/>
      <c r="U599" s="449"/>
      <c r="V599" s="449"/>
      <c r="W599" s="449"/>
      <c r="X599" s="449"/>
      <c r="Y599" s="449"/>
      <c r="Z599" s="449"/>
      <c r="AA599" s="449"/>
      <c r="AB599" s="449"/>
      <c r="AC599" s="449"/>
      <c r="AD599" s="449"/>
      <c r="AE599" s="449"/>
      <c r="AF599" s="449"/>
      <c r="AG599" s="449"/>
      <c r="AH599" s="449"/>
      <c r="AI599" s="449"/>
      <c r="AJ599" s="449"/>
      <c r="AK599" s="449"/>
      <c r="AL599" s="449"/>
      <c r="AM599" s="449"/>
      <c r="AN599" s="449"/>
    </row>
    <row r="600" spans="15:40">
      <c r="O600" s="492"/>
      <c r="P600" s="492"/>
      <c r="Q600" s="492"/>
      <c r="R600" s="449"/>
      <c r="S600" s="449"/>
      <c r="T600" s="449"/>
      <c r="U600" s="449"/>
      <c r="V600" s="449"/>
      <c r="W600" s="449"/>
      <c r="X600" s="449"/>
      <c r="Y600" s="449"/>
      <c r="Z600" s="449"/>
      <c r="AA600" s="449"/>
      <c r="AB600" s="449"/>
      <c r="AC600" s="449"/>
      <c r="AD600" s="449"/>
      <c r="AE600" s="449"/>
      <c r="AF600" s="449"/>
      <c r="AG600" s="449"/>
      <c r="AH600" s="449"/>
      <c r="AI600" s="449"/>
      <c r="AJ600" s="449"/>
      <c r="AK600" s="449"/>
      <c r="AL600" s="449"/>
      <c r="AM600" s="449"/>
      <c r="AN600" s="449"/>
    </row>
    <row r="601" spans="15:40">
      <c r="O601" s="492"/>
      <c r="P601" s="492"/>
      <c r="Q601" s="492"/>
      <c r="R601" s="449"/>
      <c r="S601" s="449"/>
      <c r="T601" s="449"/>
      <c r="U601" s="449"/>
      <c r="V601" s="449"/>
      <c r="W601" s="449"/>
      <c r="X601" s="449"/>
      <c r="Y601" s="449"/>
      <c r="Z601" s="449"/>
      <c r="AA601" s="449"/>
      <c r="AB601" s="449"/>
      <c r="AC601" s="449"/>
      <c r="AD601" s="449"/>
      <c r="AE601" s="449"/>
      <c r="AF601" s="449"/>
      <c r="AG601" s="449"/>
      <c r="AH601" s="449"/>
      <c r="AI601" s="449"/>
      <c r="AJ601" s="449"/>
      <c r="AK601" s="449"/>
      <c r="AL601" s="449"/>
      <c r="AM601" s="449"/>
      <c r="AN601" s="449"/>
    </row>
    <row r="602" spans="15:40">
      <c r="O602" s="492"/>
      <c r="P602" s="492"/>
      <c r="Q602" s="492"/>
      <c r="R602" s="449"/>
      <c r="S602" s="449"/>
      <c r="T602" s="449"/>
      <c r="U602" s="449"/>
      <c r="V602" s="449"/>
      <c r="W602" s="449"/>
      <c r="X602" s="449"/>
      <c r="Y602" s="449"/>
      <c r="Z602" s="449"/>
      <c r="AA602" s="449"/>
      <c r="AB602" s="449"/>
      <c r="AC602" s="449"/>
      <c r="AD602" s="449"/>
      <c r="AE602" s="449"/>
      <c r="AF602" s="449"/>
      <c r="AG602" s="449"/>
      <c r="AH602" s="449"/>
      <c r="AI602" s="449"/>
      <c r="AJ602" s="449"/>
      <c r="AK602" s="449"/>
      <c r="AL602" s="449"/>
      <c r="AM602" s="449"/>
      <c r="AN602" s="449"/>
    </row>
    <row r="603" spans="15:40">
      <c r="O603" s="492"/>
      <c r="P603" s="492"/>
      <c r="Q603" s="492"/>
      <c r="R603" s="449"/>
      <c r="S603" s="449"/>
      <c r="T603" s="449"/>
      <c r="U603" s="449"/>
      <c r="V603" s="449"/>
      <c r="W603" s="449"/>
      <c r="X603" s="449"/>
      <c r="Y603" s="449"/>
      <c r="Z603" s="449"/>
      <c r="AA603" s="449"/>
      <c r="AB603" s="449"/>
      <c r="AC603" s="449"/>
      <c r="AD603" s="449"/>
      <c r="AE603" s="449"/>
      <c r="AF603" s="449"/>
      <c r="AG603" s="449"/>
      <c r="AH603" s="449"/>
      <c r="AI603" s="449"/>
      <c r="AJ603" s="449"/>
      <c r="AK603" s="449"/>
      <c r="AL603" s="449"/>
      <c r="AM603" s="449"/>
      <c r="AN603" s="449"/>
    </row>
    <row r="604" spans="15:40">
      <c r="O604" s="492"/>
      <c r="P604" s="492"/>
      <c r="Q604" s="492"/>
      <c r="R604" s="449"/>
      <c r="S604" s="449"/>
      <c r="T604" s="449"/>
      <c r="U604" s="449"/>
      <c r="V604" s="449"/>
      <c r="W604" s="449"/>
      <c r="X604" s="449"/>
      <c r="Y604" s="449"/>
      <c r="Z604" s="449"/>
      <c r="AA604" s="449"/>
      <c r="AB604" s="449"/>
      <c r="AC604" s="449"/>
      <c r="AD604" s="449"/>
      <c r="AE604" s="449"/>
      <c r="AF604" s="449"/>
      <c r="AG604" s="449"/>
      <c r="AH604" s="449"/>
      <c r="AI604" s="449"/>
      <c r="AJ604" s="449"/>
      <c r="AK604" s="449"/>
      <c r="AL604" s="449"/>
      <c r="AM604" s="449"/>
      <c r="AN604" s="449"/>
    </row>
    <row r="605" spans="15:40">
      <c r="O605" s="492"/>
      <c r="P605" s="492"/>
      <c r="Q605" s="492"/>
      <c r="R605" s="449"/>
      <c r="S605" s="449"/>
      <c r="T605" s="449"/>
      <c r="U605" s="449"/>
      <c r="V605" s="449"/>
      <c r="W605" s="449"/>
      <c r="X605" s="449"/>
      <c r="Y605" s="449"/>
      <c r="Z605" s="449"/>
      <c r="AA605" s="449"/>
      <c r="AB605" s="449"/>
      <c r="AC605" s="449"/>
      <c r="AD605" s="449"/>
      <c r="AE605" s="449"/>
      <c r="AF605" s="449"/>
      <c r="AG605" s="449"/>
      <c r="AH605" s="449"/>
      <c r="AI605" s="449"/>
      <c r="AJ605" s="449"/>
      <c r="AK605" s="449"/>
      <c r="AL605" s="449"/>
      <c r="AM605" s="449"/>
      <c r="AN605" s="449"/>
    </row>
    <row r="606" spans="15:40">
      <c r="O606" s="492"/>
      <c r="P606" s="492"/>
      <c r="Q606" s="492"/>
      <c r="R606" s="449"/>
      <c r="S606" s="449"/>
      <c r="T606" s="449"/>
      <c r="U606" s="449"/>
      <c r="V606" s="449"/>
      <c r="W606" s="449"/>
      <c r="X606" s="449"/>
      <c r="Y606" s="449"/>
      <c r="Z606" s="449"/>
      <c r="AA606" s="449"/>
      <c r="AB606" s="449"/>
      <c r="AC606" s="449"/>
      <c r="AD606" s="449"/>
      <c r="AE606" s="449"/>
      <c r="AF606" s="449"/>
      <c r="AG606" s="449"/>
      <c r="AH606" s="449"/>
      <c r="AI606" s="449"/>
      <c r="AJ606" s="449"/>
      <c r="AK606" s="449"/>
      <c r="AL606" s="449"/>
      <c r="AM606" s="449"/>
      <c r="AN606" s="449"/>
    </row>
    <row r="607" spans="15:40">
      <c r="O607" s="492"/>
      <c r="P607" s="492"/>
      <c r="Q607" s="492"/>
      <c r="R607" s="449"/>
      <c r="S607" s="449"/>
      <c r="T607" s="449"/>
      <c r="U607" s="449"/>
      <c r="V607" s="449"/>
      <c r="W607" s="449"/>
      <c r="X607" s="449"/>
      <c r="Y607" s="449"/>
      <c r="Z607" s="449"/>
      <c r="AA607" s="449"/>
      <c r="AB607" s="449"/>
      <c r="AC607" s="449"/>
      <c r="AD607" s="449"/>
      <c r="AE607" s="449"/>
      <c r="AF607" s="449"/>
      <c r="AG607" s="449"/>
      <c r="AH607" s="449"/>
      <c r="AI607" s="449"/>
      <c r="AJ607" s="449"/>
      <c r="AK607" s="449"/>
      <c r="AL607" s="449"/>
      <c r="AM607" s="449"/>
      <c r="AN607" s="449"/>
    </row>
    <row r="608" spans="15:40">
      <c r="O608" s="492"/>
      <c r="P608" s="492"/>
      <c r="Q608" s="492"/>
      <c r="R608" s="449"/>
      <c r="S608" s="449"/>
      <c r="T608" s="449"/>
      <c r="U608" s="449"/>
      <c r="V608" s="449"/>
      <c r="W608" s="449"/>
      <c r="X608" s="449"/>
      <c r="Y608" s="449"/>
      <c r="Z608" s="449"/>
      <c r="AA608" s="449"/>
      <c r="AB608" s="449"/>
      <c r="AC608" s="449"/>
      <c r="AD608" s="449"/>
      <c r="AE608" s="449"/>
      <c r="AF608" s="449"/>
      <c r="AG608" s="449"/>
      <c r="AH608" s="449"/>
      <c r="AI608" s="449"/>
      <c r="AJ608" s="449"/>
      <c r="AK608" s="449"/>
      <c r="AL608" s="449"/>
      <c r="AM608" s="449"/>
      <c r="AN608" s="449"/>
    </row>
    <row r="609" spans="15:40">
      <c r="O609" s="492"/>
      <c r="P609" s="492"/>
      <c r="Q609" s="492"/>
      <c r="R609" s="449"/>
      <c r="S609" s="449"/>
      <c r="T609" s="449"/>
      <c r="U609" s="449"/>
      <c r="V609" s="449"/>
      <c r="W609" s="449"/>
      <c r="X609" s="449"/>
      <c r="Y609" s="449"/>
      <c r="Z609" s="449"/>
      <c r="AA609" s="449"/>
      <c r="AB609" s="449"/>
      <c r="AC609" s="449"/>
      <c r="AD609" s="449"/>
      <c r="AE609" s="449"/>
      <c r="AF609" s="449"/>
      <c r="AG609" s="449"/>
      <c r="AH609" s="449"/>
      <c r="AI609" s="449"/>
      <c r="AJ609" s="449"/>
      <c r="AK609" s="449"/>
      <c r="AL609" s="449"/>
      <c r="AM609" s="449"/>
      <c r="AN609" s="449"/>
    </row>
    <row r="610" spans="15:40">
      <c r="O610" s="492"/>
      <c r="P610" s="492"/>
      <c r="Q610" s="492"/>
      <c r="R610" s="449"/>
      <c r="S610" s="449"/>
      <c r="T610" s="449"/>
      <c r="U610" s="449"/>
      <c r="V610" s="449"/>
      <c r="W610" s="449"/>
      <c r="X610" s="449"/>
      <c r="Y610" s="449"/>
      <c r="Z610" s="449"/>
      <c r="AA610" s="449"/>
      <c r="AB610" s="449"/>
      <c r="AC610" s="449"/>
      <c r="AD610" s="449"/>
      <c r="AE610" s="449"/>
      <c r="AF610" s="449"/>
      <c r="AG610" s="449"/>
      <c r="AH610" s="449"/>
      <c r="AI610" s="449"/>
      <c r="AJ610" s="449"/>
      <c r="AK610" s="449"/>
      <c r="AL610" s="449"/>
      <c r="AM610" s="449"/>
      <c r="AN610" s="449"/>
    </row>
    <row r="611" spans="15:40">
      <c r="O611" s="492"/>
      <c r="P611" s="492"/>
      <c r="Q611" s="492"/>
      <c r="R611" s="449"/>
      <c r="S611" s="449"/>
      <c r="T611" s="449"/>
      <c r="U611" s="449"/>
      <c r="V611" s="449"/>
      <c r="W611" s="449"/>
      <c r="X611" s="449"/>
      <c r="Y611" s="449"/>
      <c r="Z611" s="449"/>
      <c r="AA611" s="449"/>
      <c r="AB611" s="449"/>
      <c r="AC611" s="449"/>
      <c r="AD611" s="449"/>
      <c r="AE611" s="449"/>
      <c r="AF611" s="449"/>
      <c r="AG611" s="449"/>
      <c r="AH611" s="449"/>
      <c r="AI611" s="449"/>
      <c r="AJ611" s="449"/>
      <c r="AK611" s="449"/>
      <c r="AL611" s="449"/>
      <c r="AM611" s="449"/>
      <c r="AN611" s="449"/>
    </row>
    <row r="612" spans="15:40">
      <c r="O612" s="492"/>
      <c r="P612" s="492"/>
      <c r="Q612" s="492"/>
      <c r="R612" s="449"/>
      <c r="S612" s="449"/>
      <c r="T612" s="449"/>
      <c r="U612" s="449"/>
      <c r="V612" s="449"/>
      <c r="W612" s="449"/>
      <c r="X612" s="449"/>
      <c r="Y612" s="449"/>
      <c r="Z612" s="449"/>
      <c r="AA612" s="449"/>
      <c r="AB612" s="449"/>
      <c r="AC612" s="449"/>
      <c r="AD612" s="449"/>
      <c r="AE612" s="449"/>
      <c r="AF612" s="449"/>
      <c r="AG612" s="449"/>
      <c r="AH612" s="449"/>
      <c r="AI612" s="449"/>
      <c r="AJ612" s="449"/>
      <c r="AK612" s="449"/>
      <c r="AL612" s="449"/>
      <c r="AM612" s="449"/>
      <c r="AN612" s="449"/>
    </row>
    <row r="613" spans="15:40">
      <c r="O613" s="492"/>
      <c r="P613" s="492"/>
      <c r="Q613" s="492"/>
      <c r="R613" s="449"/>
      <c r="S613" s="449"/>
      <c r="T613" s="449"/>
      <c r="U613" s="449"/>
      <c r="V613" s="449"/>
      <c r="W613" s="449"/>
      <c r="X613" s="449"/>
      <c r="Y613" s="449"/>
      <c r="Z613" s="449"/>
      <c r="AA613" s="449"/>
      <c r="AB613" s="449"/>
      <c r="AC613" s="449"/>
      <c r="AD613" s="449"/>
      <c r="AE613" s="449"/>
      <c r="AF613" s="449"/>
      <c r="AG613" s="449"/>
      <c r="AH613" s="449"/>
      <c r="AI613" s="449"/>
      <c r="AJ613" s="449"/>
      <c r="AK613" s="449"/>
      <c r="AL613" s="449"/>
      <c r="AM613" s="449"/>
      <c r="AN613" s="449"/>
    </row>
    <row r="614" spans="15:40">
      <c r="O614" s="492"/>
      <c r="P614" s="492"/>
      <c r="Q614" s="492"/>
      <c r="R614" s="449"/>
      <c r="S614" s="449"/>
      <c r="T614" s="449"/>
      <c r="U614" s="449"/>
      <c r="V614" s="449"/>
      <c r="W614" s="449"/>
      <c r="X614" s="449"/>
      <c r="Y614" s="449"/>
      <c r="Z614" s="449"/>
      <c r="AA614" s="449"/>
      <c r="AB614" s="449"/>
      <c r="AC614" s="449"/>
      <c r="AD614" s="449"/>
      <c r="AE614" s="449"/>
      <c r="AF614" s="449"/>
      <c r="AG614" s="449"/>
      <c r="AH614" s="449"/>
      <c r="AI614" s="449"/>
      <c r="AJ614" s="449"/>
      <c r="AK614" s="449"/>
      <c r="AL614" s="449"/>
      <c r="AM614" s="449"/>
      <c r="AN614" s="449"/>
    </row>
    <row r="615" spans="15:40">
      <c r="O615" s="492"/>
      <c r="P615" s="492"/>
      <c r="Q615" s="492"/>
      <c r="R615" s="449"/>
      <c r="S615" s="449"/>
      <c r="T615" s="449"/>
      <c r="U615" s="449"/>
      <c r="V615" s="449"/>
      <c r="W615" s="449"/>
      <c r="X615" s="449"/>
      <c r="Y615" s="449"/>
      <c r="Z615" s="449"/>
      <c r="AA615" s="449"/>
      <c r="AB615" s="449"/>
      <c r="AC615" s="449"/>
      <c r="AD615" s="449"/>
      <c r="AE615" s="449"/>
      <c r="AF615" s="449"/>
      <c r="AG615" s="449"/>
      <c r="AH615" s="449"/>
      <c r="AI615" s="449"/>
      <c r="AJ615" s="449"/>
      <c r="AK615" s="449"/>
      <c r="AL615" s="449"/>
      <c r="AM615" s="449"/>
      <c r="AN615" s="449"/>
    </row>
    <row r="616" spans="15:40">
      <c r="O616" s="492"/>
      <c r="P616" s="492"/>
      <c r="Q616" s="492"/>
      <c r="R616" s="449"/>
      <c r="S616" s="449"/>
      <c r="T616" s="449"/>
      <c r="U616" s="449"/>
      <c r="V616" s="449"/>
      <c r="W616" s="449"/>
      <c r="X616" s="449"/>
      <c r="Y616" s="449"/>
      <c r="Z616" s="449"/>
      <c r="AA616" s="449"/>
      <c r="AB616" s="449"/>
      <c r="AC616" s="449"/>
      <c r="AD616" s="449"/>
      <c r="AE616" s="449"/>
      <c r="AF616" s="449"/>
      <c r="AG616" s="449"/>
      <c r="AH616" s="449"/>
      <c r="AI616" s="449"/>
      <c r="AJ616" s="449"/>
      <c r="AK616" s="449"/>
      <c r="AL616" s="449"/>
      <c r="AM616" s="449"/>
      <c r="AN616" s="449"/>
    </row>
    <row r="617" spans="15:40">
      <c r="O617" s="492"/>
      <c r="P617" s="492"/>
      <c r="Q617" s="492"/>
      <c r="R617" s="449"/>
      <c r="S617" s="449"/>
      <c r="T617" s="449"/>
      <c r="U617" s="449"/>
      <c r="V617" s="449"/>
      <c r="W617" s="449"/>
      <c r="X617" s="449"/>
      <c r="Y617" s="449"/>
      <c r="Z617" s="449"/>
      <c r="AA617" s="449"/>
      <c r="AB617" s="449"/>
      <c r="AC617" s="449"/>
      <c r="AD617" s="449"/>
      <c r="AE617" s="449"/>
      <c r="AF617" s="449"/>
      <c r="AG617" s="449"/>
      <c r="AH617" s="449"/>
      <c r="AI617" s="449"/>
      <c r="AJ617" s="449"/>
      <c r="AK617" s="449"/>
      <c r="AL617" s="449"/>
      <c r="AM617" s="449"/>
      <c r="AN617" s="449"/>
    </row>
    <row r="618" spans="15:40">
      <c r="O618" s="492"/>
      <c r="P618" s="492"/>
      <c r="Q618" s="492"/>
      <c r="R618" s="449"/>
      <c r="S618" s="449"/>
      <c r="T618" s="449"/>
      <c r="U618" s="449"/>
      <c r="V618" s="449"/>
      <c r="W618" s="449"/>
      <c r="X618" s="449"/>
      <c r="Y618" s="449"/>
      <c r="Z618" s="449"/>
      <c r="AA618" s="449"/>
      <c r="AB618" s="449"/>
      <c r="AC618" s="449"/>
      <c r="AD618" s="449"/>
      <c r="AE618" s="449"/>
      <c r="AF618" s="449"/>
      <c r="AG618" s="449"/>
      <c r="AH618" s="449"/>
      <c r="AI618" s="449"/>
      <c r="AJ618" s="449"/>
      <c r="AK618" s="449"/>
      <c r="AL618" s="449"/>
      <c r="AM618" s="449"/>
      <c r="AN618" s="449"/>
    </row>
    <row r="619" spans="15:40">
      <c r="O619" s="492"/>
      <c r="P619" s="492"/>
      <c r="Q619" s="492"/>
      <c r="R619" s="449"/>
      <c r="S619" s="449"/>
      <c r="T619" s="449"/>
      <c r="U619" s="449"/>
      <c r="V619" s="449"/>
      <c r="W619" s="449"/>
      <c r="X619" s="449"/>
      <c r="Y619" s="449"/>
      <c r="Z619" s="449"/>
      <c r="AA619" s="449"/>
      <c r="AB619" s="449"/>
      <c r="AC619" s="449"/>
      <c r="AD619" s="449"/>
      <c r="AE619" s="449"/>
      <c r="AF619" s="449"/>
      <c r="AG619" s="449"/>
      <c r="AH619" s="449"/>
      <c r="AI619" s="449"/>
      <c r="AJ619" s="449"/>
      <c r="AK619" s="449"/>
      <c r="AL619" s="449"/>
      <c r="AM619" s="449"/>
      <c r="AN619" s="449"/>
    </row>
    <row r="620" spans="15:40">
      <c r="O620" s="492"/>
      <c r="P620" s="492"/>
      <c r="Q620" s="492"/>
      <c r="R620" s="449"/>
      <c r="S620" s="449"/>
      <c r="T620" s="449"/>
      <c r="U620" s="449"/>
      <c r="V620" s="449"/>
      <c r="W620" s="449"/>
      <c r="X620" s="449"/>
      <c r="Y620" s="449"/>
      <c r="Z620" s="449"/>
      <c r="AA620" s="449"/>
      <c r="AB620" s="449"/>
      <c r="AC620" s="449"/>
      <c r="AD620" s="449"/>
      <c r="AE620" s="449"/>
      <c r="AF620" s="449"/>
      <c r="AG620" s="449"/>
      <c r="AH620" s="449"/>
      <c r="AI620" s="449"/>
      <c r="AJ620" s="449"/>
      <c r="AK620" s="449"/>
      <c r="AL620" s="449"/>
      <c r="AM620" s="449"/>
      <c r="AN620" s="449"/>
    </row>
    <row r="621" spans="15:40">
      <c r="O621" s="492"/>
      <c r="P621" s="492"/>
      <c r="Q621" s="492"/>
      <c r="R621" s="449"/>
      <c r="S621" s="449"/>
      <c r="T621" s="449"/>
      <c r="U621" s="449"/>
      <c r="V621" s="449"/>
      <c r="W621" s="449"/>
      <c r="X621" s="449"/>
      <c r="Y621" s="449"/>
      <c r="Z621" s="449"/>
      <c r="AA621" s="449"/>
      <c r="AB621" s="449"/>
      <c r="AC621" s="449"/>
      <c r="AD621" s="449"/>
      <c r="AE621" s="449"/>
      <c r="AF621" s="449"/>
      <c r="AG621" s="449"/>
      <c r="AH621" s="449"/>
      <c r="AI621" s="449"/>
      <c r="AJ621" s="449"/>
      <c r="AK621" s="449"/>
      <c r="AL621" s="449"/>
      <c r="AM621" s="449"/>
      <c r="AN621" s="449"/>
    </row>
    <row r="622" spans="15:40">
      <c r="O622" s="492"/>
      <c r="P622" s="492"/>
      <c r="Q622" s="492"/>
      <c r="R622" s="449"/>
      <c r="S622" s="449"/>
      <c r="T622" s="449"/>
      <c r="U622" s="449"/>
      <c r="V622" s="449"/>
      <c r="W622" s="449"/>
      <c r="X622" s="449"/>
      <c r="Y622" s="449"/>
      <c r="Z622" s="449"/>
      <c r="AA622" s="449"/>
      <c r="AB622" s="449"/>
      <c r="AC622" s="449"/>
      <c r="AD622" s="449"/>
      <c r="AE622" s="449"/>
      <c r="AF622" s="449"/>
      <c r="AG622" s="449"/>
      <c r="AH622" s="449"/>
      <c r="AI622" s="449"/>
      <c r="AJ622" s="449"/>
      <c r="AK622" s="449"/>
      <c r="AL622" s="449"/>
      <c r="AM622" s="449"/>
      <c r="AN622" s="449"/>
    </row>
    <row r="623" spans="15:40">
      <c r="O623" s="492"/>
      <c r="P623" s="492"/>
      <c r="Q623" s="492"/>
      <c r="R623" s="449"/>
      <c r="S623" s="449"/>
      <c r="T623" s="449"/>
      <c r="U623" s="449"/>
      <c r="V623" s="449"/>
      <c r="W623" s="449"/>
      <c r="X623" s="449"/>
      <c r="Y623" s="449"/>
      <c r="Z623" s="449"/>
      <c r="AA623" s="449"/>
      <c r="AB623" s="449"/>
      <c r="AC623" s="449"/>
      <c r="AD623" s="449"/>
      <c r="AE623" s="449"/>
      <c r="AF623" s="449"/>
      <c r="AG623" s="449"/>
      <c r="AH623" s="449"/>
      <c r="AI623" s="449"/>
      <c r="AJ623" s="449"/>
      <c r="AK623" s="449"/>
      <c r="AL623" s="449"/>
      <c r="AM623" s="449"/>
      <c r="AN623" s="449"/>
    </row>
    <row r="624" spans="15:40">
      <c r="O624" s="492"/>
      <c r="P624" s="492"/>
      <c r="Q624" s="492"/>
      <c r="R624" s="449"/>
      <c r="S624" s="449"/>
      <c r="T624" s="449"/>
      <c r="U624" s="449"/>
      <c r="V624" s="449"/>
      <c r="W624" s="449"/>
      <c r="X624" s="449"/>
      <c r="Y624" s="449"/>
      <c r="Z624" s="449"/>
      <c r="AA624" s="449"/>
      <c r="AB624" s="449"/>
      <c r="AC624" s="449"/>
      <c r="AD624" s="449"/>
      <c r="AE624" s="449"/>
      <c r="AF624" s="449"/>
      <c r="AG624" s="449"/>
      <c r="AH624" s="449"/>
      <c r="AI624" s="449"/>
      <c r="AJ624" s="449"/>
      <c r="AK624" s="449"/>
      <c r="AL624" s="449"/>
      <c r="AM624" s="449"/>
      <c r="AN624" s="449"/>
    </row>
    <row r="625" spans="15:40">
      <c r="O625" s="492"/>
      <c r="P625" s="492"/>
      <c r="Q625" s="492"/>
      <c r="R625" s="449"/>
      <c r="S625" s="449"/>
      <c r="T625" s="449"/>
      <c r="U625" s="449"/>
      <c r="V625" s="449"/>
      <c r="W625" s="449"/>
      <c r="X625" s="449"/>
      <c r="Y625" s="449"/>
      <c r="Z625" s="449"/>
      <c r="AA625" s="449"/>
      <c r="AB625" s="449"/>
      <c r="AC625" s="449"/>
      <c r="AD625" s="449"/>
      <c r="AE625" s="449"/>
      <c r="AF625" s="449"/>
      <c r="AG625" s="449"/>
      <c r="AH625" s="449"/>
      <c r="AI625" s="449"/>
      <c r="AJ625" s="449"/>
      <c r="AK625" s="449"/>
      <c r="AL625" s="449"/>
      <c r="AM625" s="449"/>
      <c r="AN625" s="449"/>
    </row>
    <row r="626" spans="15:40">
      <c r="O626" s="492"/>
      <c r="P626" s="492"/>
      <c r="Q626" s="492"/>
      <c r="R626" s="449"/>
      <c r="S626" s="449"/>
      <c r="T626" s="449"/>
      <c r="U626" s="449"/>
      <c r="V626" s="449"/>
      <c r="W626" s="449"/>
      <c r="X626" s="449"/>
      <c r="Y626" s="449"/>
      <c r="Z626" s="449"/>
      <c r="AA626" s="449"/>
      <c r="AB626" s="449"/>
      <c r="AC626" s="449"/>
      <c r="AD626" s="449"/>
      <c r="AE626" s="449"/>
      <c r="AF626" s="449"/>
      <c r="AG626" s="449"/>
      <c r="AH626" s="449"/>
      <c r="AI626" s="449"/>
      <c r="AJ626" s="449"/>
      <c r="AK626" s="449"/>
      <c r="AL626" s="449"/>
      <c r="AM626" s="449"/>
      <c r="AN626" s="449"/>
    </row>
    <row r="627" spans="15:40">
      <c r="O627" s="492"/>
      <c r="P627" s="492"/>
      <c r="Q627" s="492"/>
      <c r="R627" s="449"/>
      <c r="S627" s="449"/>
      <c r="T627" s="449"/>
      <c r="U627" s="449"/>
      <c r="V627" s="449"/>
      <c r="W627" s="449"/>
      <c r="X627" s="449"/>
      <c r="Y627" s="449"/>
      <c r="Z627" s="449"/>
      <c r="AA627" s="449"/>
      <c r="AB627" s="449"/>
      <c r="AC627" s="449"/>
      <c r="AD627" s="449"/>
      <c r="AE627" s="449"/>
      <c r="AF627" s="449"/>
      <c r="AG627" s="449"/>
      <c r="AH627" s="449"/>
      <c r="AI627" s="449"/>
      <c r="AJ627" s="449"/>
      <c r="AK627" s="449"/>
      <c r="AL627" s="449"/>
      <c r="AM627" s="449"/>
      <c r="AN627" s="449"/>
    </row>
    <row r="628" spans="15:40">
      <c r="O628" s="492"/>
      <c r="P628" s="492"/>
      <c r="Q628" s="492"/>
      <c r="R628" s="449"/>
      <c r="S628" s="449"/>
      <c r="T628" s="449"/>
      <c r="U628" s="449"/>
      <c r="V628" s="449"/>
      <c r="W628" s="449"/>
      <c r="X628" s="449"/>
      <c r="Y628" s="449"/>
      <c r="Z628" s="449"/>
      <c r="AA628" s="449"/>
      <c r="AB628" s="449"/>
      <c r="AC628" s="449"/>
      <c r="AD628" s="449"/>
      <c r="AE628" s="449"/>
      <c r="AF628" s="449"/>
      <c r="AG628" s="449"/>
      <c r="AH628" s="449"/>
      <c r="AI628" s="449"/>
      <c r="AJ628" s="449"/>
      <c r="AK628" s="449"/>
      <c r="AL628" s="449"/>
      <c r="AM628" s="449"/>
      <c r="AN628" s="449"/>
    </row>
    <row r="629" spans="15:40">
      <c r="O629" s="492"/>
      <c r="P629" s="492"/>
      <c r="Q629" s="492"/>
      <c r="R629" s="449"/>
      <c r="S629" s="449"/>
      <c r="T629" s="449"/>
      <c r="U629" s="449"/>
      <c r="V629" s="449"/>
      <c r="W629" s="449"/>
      <c r="X629" s="449"/>
      <c r="Y629" s="449"/>
      <c r="Z629" s="449"/>
      <c r="AA629" s="449"/>
      <c r="AB629" s="449"/>
      <c r="AC629" s="449"/>
      <c r="AD629" s="449"/>
      <c r="AE629" s="449"/>
      <c r="AF629" s="449"/>
      <c r="AG629" s="449"/>
      <c r="AH629" s="449"/>
      <c r="AI629" s="449"/>
      <c r="AJ629" s="449"/>
      <c r="AK629" s="449"/>
      <c r="AL629" s="449"/>
      <c r="AM629" s="449"/>
      <c r="AN629" s="449"/>
    </row>
    <row r="630" spans="15:40">
      <c r="O630" s="492"/>
      <c r="P630" s="492"/>
      <c r="Q630" s="492"/>
      <c r="R630" s="449"/>
      <c r="S630" s="449"/>
      <c r="T630" s="449"/>
      <c r="U630" s="449"/>
      <c r="V630" s="449"/>
      <c r="W630" s="449"/>
      <c r="X630" s="449"/>
      <c r="Y630" s="449"/>
      <c r="Z630" s="449"/>
      <c r="AA630" s="449"/>
      <c r="AB630" s="449"/>
      <c r="AC630" s="449"/>
      <c r="AD630" s="449"/>
      <c r="AE630" s="449"/>
      <c r="AF630" s="449"/>
      <c r="AG630" s="449"/>
      <c r="AH630" s="449"/>
      <c r="AI630" s="449"/>
      <c r="AJ630" s="449"/>
      <c r="AK630" s="449"/>
      <c r="AL630" s="449"/>
      <c r="AM630" s="449"/>
      <c r="AN630" s="449"/>
    </row>
    <row r="631" spans="15:40">
      <c r="O631" s="492"/>
      <c r="P631" s="492"/>
      <c r="Q631" s="492"/>
      <c r="R631" s="449"/>
      <c r="S631" s="449"/>
      <c r="T631" s="449"/>
      <c r="U631" s="449"/>
      <c r="V631" s="449"/>
      <c r="W631" s="449"/>
      <c r="X631" s="449"/>
      <c r="Y631" s="449"/>
      <c r="Z631" s="449"/>
      <c r="AA631" s="449"/>
      <c r="AB631" s="449"/>
      <c r="AC631" s="449"/>
      <c r="AD631" s="449"/>
      <c r="AE631" s="449"/>
      <c r="AF631" s="449"/>
      <c r="AG631" s="449"/>
      <c r="AH631" s="449"/>
      <c r="AI631" s="449"/>
      <c r="AJ631" s="449"/>
      <c r="AK631" s="449"/>
      <c r="AL631" s="449"/>
      <c r="AM631" s="449"/>
      <c r="AN631" s="449"/>
    </row>
    <row r="632" spans="15:40">
      <c r="O632" s="492"/>
      <c r="P632" s="492"/>
      <c r="Q632" s="492"/>
      <c r="R632" s="449"/>
      <c r="S632" s="449"/>
      <c r="T632" s="449"/>
      <c r="U632" s="449"/>
      <c r="V632" s="449"/>
      <c r="W632" s="449"/>
      <c r="X632" s="449"/>
      <c r="Y632" s="449"/>
      <c r="Z632" s="449"/>
      <c r="AA632" s="449"/>
      <c r="AB632" s="449"/>
      <c r="AC632" s="449"/>
      <c r="AD632" s="449"/>
      <c r="AE632" s="449"/>
      <c r="AF632" s="449"/>
      <c r="AG632" s="449"/>
      <c r="AH632" s="449"/>
      <c r="AI632" s="449"/>
      <c r="AJ632" s="449"/>
      <c r="AK632" s="449"/>
      <c r="AL632" s="449"/>
      <c r="AM632" s="449"/>
      <c r="AN632" s="449"/>
    </row>
    <row r="633" spans="15:40">
      <c r="O633" s="492"/>
      <c r="P633" s="492"/>
      <c r="Q633" s="492"/>
      <c r="R633" s="449"/>
      <c r="S633" s="449"/>
      <c r="T633" s="449"/>
      <c r="U633" s="449"/>
      <c r="V633" s="449"/>
      <c r="W633" s="449"/>
      <c r="X633" s="449"/>
      <c r="Y633" s="449"/>
      <c r="Z633" s="449"/>
      <c r="AA633" s="449"/>
      <c r="AB633" s="449"/>
      <c r="AC633" s="449"/>
      <c r="AD633" s="449"/>
      <c r="AE633" s="449"/>
      <c r="AF633" s="449"/>
      <c r="AG633" s="449"/>
      <c r="AH633" s="449"/>
      <c r="AI633" s="449"/>
      <c r="AJ633" s="449"/>
      <c r="AK633" s="449"/>
      <c r="AL633" s="449"/>
      <c r="AM633" s="449"/>
      <c r="AN633" s="449"/>
    </row>
    <row r="634" spans="15:40">
      <c r="O634" s="492"/>
      <c r="P634" s="492"/>
      <c r="Q634" s="492"/>
      <c r="R634" s="449"/>
      <c r="S634" s="449"/>
      <c r="T634" s="449"/>
      <c r="U634" s="449"/>
      <c r="V634" s="449"/>
      <c r="W634" s="449"/>
      <c r="X634" s="449"/>
      <c r="Y634" s="449"/>
      <c r="Z634" s="449"/>
      <c r="AA634" s="449"/>
      <c r="AB634" s="449"/>
      <c r="AC634" s="449"/>
      <c r="AD634" s="449"/>
      <c r="AE634" s="449"/>
      <c r="AF634" s="449"/>
      <c r="AG634" s="449"/>
      <c r="AH634" s="449"/>
      <c r="AI634" s="449"/>
      <c r="AJ634" s="449"/>
      <c r="AK634" s="449"/>
      <c r="AL634" s="449"/>
      <c r="AM634" s="449"/>
      <c r="AN634" s="449"/>
    </row>
    <row r="635" spans="15:40">
      <c r="O635" s="492"/>
      <c r="P635" s="492"/>
      <c r="Q635" s="492"/>
      <c r="R635" s="449"/>
      <c r="S635" s="449"/>
      <c r="T635" s="449"/>
      <c r="U635" s="449"/>
      <c r="V635" s="449"/>
      <c r="W635" s="449"/>
      <c r="X635" s="449"/>
      <c r="Y635" s="449"/>
      <c r="Z635" s="449"/>
      <c r="AA635" s="449"/>
      <c r="AB635" s="449"/>
      <c r="AC635" s="449"/>
      <c r="AD635" s="449"/>
      <c r="AE635" s="449"/>
      <c r="AF635" s="449"/>
      <c r="AG635" s="449"/>
      <c r="AH635" s="449"/>
      <c r="AI635" s="449"/>
      <c r="AJ635" s="449"/>
      <c r="AK635" s="449"/>
      <c r="AL635" s="449"/>
      <c r="AM635" s="449"/>
      <c r="AN635" s="449"/>
    </row>
    <row r="636" spans="15:40">
      <c r="O636" s="492"/>
      <c r="P636" s="492"/>
      <c r="Q636" s="492"/>
      <c r="R636" s="449"/>
      <c r="S636" s="449"/>
      <c r="T636" s="449"/>
      <c r="U636" s="449"/>
      <c r="V636" s="449"/>
      <c r="W636" s="449"/>
      <c r="X636" s="449"/>
      <c r="Y636" s="449"/>
      <c r="Z636" s="449"/>
      <c r="AA636" s="449"/>
      <c r="AB636" s="449"/>
      <c r="AC636" s="449"/>
      <c r="AD636" s="449"/>
      <c r="AE636" s="449"/>
      <c r="AF636" s="449"/>
      <c r="AG636" s="449"/>
      <c r="AH636" s="449"/>
      <c r="AI636" s="449"/>
      <c r="AJ636" s="449"/>
      <c r="AK636" s="449"/>
      <c r="AL636" s="449"/>
      <c r="AM636" s="449"/>
      <c r="AN636" s="449"/>
    </row>
    <row r="637" spans="15:40">
      <c r="O637" s="492"/>
      <c r="P637" s="492"/>
      <c r="Q637" s="492"/>
      <c r="R637" s="449"/>
      <c r="S637" s="449"/>
      <c r="T637" s="449"/>
      <c r="U637" s="449"/>
      <c r="V637" s="449"/>
      <c r="W637" s="449"/>
      <c r="X637" s="449"/>
      <c r="Y637" s="449"/>
      <c r="Z637" s="449"/>
      <c r="AA637" s="449"/>
      <c r="AB637" s="449"/>
      <c r="AC637" s="449"/>
      <c r="AD637" s="449"/>
      <c r="AE637" s="449"/>
      <c r="AF637" s="449"/>
      <c r="AG637" s="449"/>
      <c r="AH637" s="449"/>
      <c r="AI637" s="449"/>
      <c r="AJ637" s="449"/>
      <c r="AK637" s="449"/>
      <c r="AL637" s="449"/>
      <c r="AM637" s="449"/>
      <c r="AN637" s="449"/>
    </row>
    <row r="638" spans="15:40">
      <c r="O638" s="492"/>
      <c r="P638" s="492"/>
      <c r="Q638" s="492"/>
      <c r="R638" s="449"/>
      <c r="S638" s="449"/>
      <c r="T638" s="449"/>
      <c r="U638" s="449"/>
      <c r="V638" s="449"/>
      <c r="W638" s="449"/>
      <c r="X638" s="449"/>
      <c r="Y638" s="449"/>
      <c r="Z638" s="449"/>
      <c r="AA638" s="449"/>
      <c r="AB638" s="449"/>
      <c r="AC638" s="449"/>
      <c r="AD638" s="449"/>
      <c r="AE638" s="449"/>
      <c r="AF638" s="449"/>
      <c r="AG638" s="449"/>
      <c r="AH638" s="449"/>
      <c r="AI638" s="449"/>
      <c r="AJ638" s="449"/>
      <c r="AK638" s="449"/>
      <c r="AL638" s="449"/>
      <c r="AM638" s="449"/>
      <c r="AN638" s="449"/>
    </row>
    <row r="639" spans="15:40">
      <c r="O639" s="492"/>
      <c r="P639" s="492"/>
      <c r="Q639" s="492"/>
      <c r="R639" s="449"/>
      <c r="S639" s="449"/>
      <c r="T639" s="449"/>
      <c r="U639" s="449"/>
      <c r="V639" s="449"/>
      <c r="W639" s="449"/>
      <c r="X639" s="449"/>
      <c r="Y639" s="449"/>
      <c r="Z639" s="449"/>
      <c r="AA639" s="449"/>
      <c r="AB639" s="449"/>
      <c r="AC639" s="449"/>
      <c r="AD639" s="449"/>
      <c r="AE639" s="449"/>
      <c r="AF639" s="449"/>
      <c r="AG639" s="449"/>
      <c r="AH639" s="449"/>
      <c r="AI639" s="449"/>
      <c r="AJ639" s="449"/>
      <c r="AK639" s="449"/>
      <c r="AL639" s="449"/>
      <c r="AM639" s="449"/>
      <c r="AN639" s="449"/>
    </row>
    <row r="640" spans="15:40">
      <c r="O640" s="492"/>
      <c r="P640" s="492"/>
      <c r="Q640" s="492"/>
      <c r="R640" s="449"/>
      <c r="S640" s="449"/>
      <c r="T640" s="449"/>
      <c r="U640" s="449"/>
      <c r="V640" s="449"/>
      <c r="W640" s="449"/>
      <c r="X640" s="449"/>
      <c r="Y640" s="449"/>
      <c r="Z640" s="449"/>
      <c r="AA640" s="449"/>
      <c r="AB640" s="449"/>
      <c r="AC640" s="449"/>
      <c r="AD640" s="449"/>
      <c r="AE640" s="449"/>
      <c r="AF640" s="449"/>
      <c r="AG640" s="449"/>
      <c r="AH640" s="449"/>
      <c r="AI640" s="449"/>
      <c r="AJ640" s="449"/>
      <c r="AK640" s="449"/>
      <c r="AL640" s="449"/>
      <c r="AM640" s="449"/>
      <c r="AN640" s="449"/>
    </row>
    <row r="641" spans="15:40">
      <c r="O641" s="492"/>
      <c r="P641" s="492"/>
      <c r="Q641" s="492"/>
      <c r="R641" s="449"/>
      <c r="S641" s="449"/>
      <c r="T641" s="449"/>
      <c r="U641" s="449"/>
      <c r="V641" s="449"/>
      <c r="W641" s="449"/>
      <c r="X641" s="449"/>
      <c r="Y641" s="449"/>
      <c r="Z641" s="449"/>
      <c r="AA641" s="449"/>
      <c r="AB641" s="449"/>
      <c r="AC641" s="449"/>
      <c r="AD641" s="449"/>
      <c r="AE641" s="449"/>
      <c r="AF641" s="449"/>
      <c r="AG641" s="449"/>
      <c r="AH641" s="449"/>
      <c r="AI641" s="449"/>
      <c r="AJ641" s="449"/>
      <c r="AK641" s="449"/>
      <c r="AL641" s="449"/>
      <c r="AM641" s="449"/>
      <c r="AN641" s="449"/>
    </row>
    <row r="642" spans="15:40">
      <c r="O642" s="492"/>
      <c r="P642" s="492"/>
      <c r="Q642" s="492"/>
      <c r="R642" s="449"/>
      <c r="S642" s="449"/>
      <c r="T642" s="449"/>
      <c r="U642" s="449"/>
      <c r="V642" s="449"/>
      <c r="W642" s="449"/>
      <c r="X642" s="449"/>
      <c r="Y642" s="449"/>
      <c r="Z642" s="449"/>
      <c r="AA642" s="449"/>
      <c r="AB642" s="449"/>
      <c r="AC642" s="449"/>
      <c r="AD642" s="449"/>
      <c r="AE642" s="449"/>
      <c r="AF642" s="449"/>
      <c r="AG642" s="449"/>
      <c r="AH642" s="449"/>
      <c r="AI642" s="449"/>
      <c r="AJ642" s="449"/>
      <c r="AK642" s="449"/>
      <c r="AL642" s="449"/>
      <c r="AM642" s="449"/>
      <c r="AN642" s="449"/>
    </row>
    <row r="643" spans="15:40">
      <c r="O643" s="492"/>
      <c r="P643" s="492"/>
      <c r="Q643" s="492"/>
      <c r="R643" s="449"/>
      <c r="S643" s="449"/>
      <c r="T643" s="449"/>
      <c r="U643" s="449"/>
      <c r="V643" s="449"/>
      <c r="W643" s="449"/>
      <c r="X643" s="449"/>
      <c r="Y643" s="449"/>
      <c r="Z643" s="449"/>
      <c r="AA643" s="449"/>
      <c r="AB643" s="449"/>
      <c r="AC643" s="449"/>
      <c r="AD643" s="449"/>
      <c r="AE643" s="449"/>
      <c r="AF643" s="449"/>
      <c r="AG643" s="449"/>
      <c r="AH643" s="449"/>
      <c r="AI643" s="449"/>
      <c r="AJ643" s="449"/>
      <c r="AK643" s="449"/>
      <c r="AL643" s="449"/>
      <c r="AM643" s="449"/>
      <c r="AN643" s="449"/>
    </row>
    <row r="644" spans="15:40">
      <c r="O644" s="492"/>
      <c r="P644" s="492"/>
      <c r="Q644" s="492"/>
      <c r="R644" s="449"/>
      <c r="S644" s="449"/>
      <c r="T644" s="449"/>
      <c r="U644" s="449"/>
      <c r="V644" s="449"/>
      <c r="W644" s="449"/>
      <c r="X644" s="449"/>
      <c r="Y644" s="449"/>
      <c r="Z644" s="449"/>
      <c r="AA644" s="449"/>
      <c r="AB644" s="449"/>
      <c r="AC644" s="449"/>
      <c r="AD644" s="449"/>
      <c r="AE644" s="449"/>
      <c r="AF644" s="449"/>
      <c r="AG644" s="449"/>
      <c r="AH644" s="449"/>
      <c r="AI644" s="449"/>
      <c r="AJ644" s="449"/>
      <c r="AK644" s="449"/>
      <c r="AL644" s="449"/>
      <c r="AM644" s="449"/>
      <c r="AN644" s="449"/>
    </row>
    <row r="645" spans="15:40">
      <c r="O645" s="492"/>
      <c r="P645" s="492"/>
      <c r="Q645" s="492"/>
      <c r="R645" s="449"/>
      <c r="S645" s="449"/>
      <c r="T645" s="449"/>
      <c r="U645" s="449"/>
      <c r="V645" s="449"/>
      <c r="W645" s="449"/>
      <c r="X645" s="449"/>
      <c r="Y645" s="449"/>
      <c r="Z645" s="449"/>
      <c r="AA645" s="449"/>
      <c r="AB645" s="449"/>
      <c r="AC645" s="449"/>
      <c r="AD645" s="449"/>
      <c r="AE645" s="449"/>
      <c r="AF645" s="449"/>
      <c r="AG645" s="449"/>
      <c r="AH645" s="449"/>
      <c r="AI645" s="449"/>
      <c r="AJ645" s="449"/>
      <c r="AK645" s="449"/>
      <c r="AL645" s="449"/>
      <c r="AM645" s="449"/>
      <c r="AN645" s="449"/>
    </row>
    <row r="646" spans="15:40">
      <c r="O646" s="492"/>
      <c r="P646" s="492"/>
      <c r="Q646" s="492"/>
      <c r="R646" s="449"/>
      <c r="S646" s="449"/>
      <c r="T646" s="449"/>
      <c r="U646" s="449"/>
      <c r="V646" s="449"/>
      <c r="W646" s="449"/>
      <c r="X646" s="449"/>
      <c r="Y646" s="449"/>
      <c r="Z646" s="449"/>
      <c r="AA646" s="449"/>
      <c r="AB646" s="449"/>
      <c r="AC646" s="449"/>
      <c r="AD646" s="449"/>
      <c r="AE646" s="449"/>
      <c r="AF646" s="449"/>
      <c r="AG646" s="449"/>
      <c r="AH646" s="449"/>
      <c r="AI646" s="449"/>
      <c r="AJ646" s="449"/>
      <c r="AK646" s="449"/>
      <c r="AL646" s="449"/>
      <c r="AM646" s="449"/>
      <c r="AN646" s="449"/>
    </row>
    <row r="647" spans="15:40">
      <c r="O647" s="492"/>
      <c r="P647" s="492"/>
      <c r="Q647" s="492"/>
      <c r="R647" s="449"/>
      <c r="S647" s="449"/>
      <c r="T647" s="449"/>
      <c r="U647" s="449"/>
      <c r="V647" s="449"/>
      <c r="W647" s="449"/>
      <c r="X647" s="449"/>
      <c r="Y647" s="449"/>
      <c r="Z647" s="449"/>
      <c r="AA647" s="449"/>
      <c r="AB647" s="449"/>
      <c r="AC647" s="449"/>
      <c r="AD647" s="449"/>
      <c r="AE647" s="449"/>
      <c r="AF647" s="449"/>
      <c r="AG647" s="449"/>
      <c r="AH647" s="449"/>
      <c r="AI647" s="449"/>
      <c r="AJ647" s="449"/>
      <c r="AK647" s="449"/>
      <c r="AL647" s="449"/>
      <c r="AM647" s="449"/>
      <c r="AN647" s="449"/>
    </row>
    <row r="648" spans="15:40">
      <c r="O648" s="492"/>
      <c r="P648" s="492"/>
      <c r="Q648" s="492"/>
      <c r="R648" s="449"/>
      <c r="S648" s="449"/>
      <c r="T648" s="449"/>
      <c r="U648" s="449"/>
      <c r="V648" s="449"/>
      <c r="W648" s="449"/>
      <c r="X648" s="449"/>
      <c r="Y648" s="449"/>
      <c r="Z648" s="449"/>
      <c r="AA648" s="449"/>
      <c r="AB648" s="449"/>
      <c r="AC648" s="449"/>
      <c r="AD648" s="449"/>
      <c r="AE648" s="449"/>
      <c r="AF648" s="449"/>
      <c r="AG648" s="449"/>
      <c r="AH648" s="449"/>
      <c r="AI648" s="449"/>
      <c r="AJ648" s="449"/>
      <c r="AK648" s="449"/>
      <c r="AL648" s="449"/>
      <c r="AM648" s="449"/>
      <c r="AN648" s="449"/>
    </row>
    <row r="649" spans="15:40">
      <c r="O649" s="492"/>
      <c r="P649" s="492"/>
      <c r="Q649" s="492"/>
      <c r="R649" s="449"/>
      <c r="S649" s="449"/>
      <c r="T649" s="449"/>
      <c r="U649" s="449"/>
      <c r="V649" s="449"/>
      <c r="W649" s="449"/>
      <c r="X649" s="449"/>
      <c r="Y649" s="449"/>
      <c r="Z649" s="449"/>
      <c r="AA649" s="449"/>
      <c r="AB649" s="449"/>
      <c r="AC649" s="449"/>
      <c r="AD649" s="449"/>
      <c r="AE649" s="449"/>
      <c r="AF649" s="449"/>
      <c r="AG649" s="449"/>
      <c r="AH649" s="449"/>
      <c r="AI649" s="449"/>
      <c r="AJ649" s="449"/>
      <c r="AK649" s="449"/>
      <c r="AL649" s="449"/>
      <c r="AM649" s="449"/>
      <c r="AN649" s="449"/>
    </row>
    <row r="650" spans="15:40">
      <c r="O650" s="492"/>
      <c r="P650" s="492"/>
      <c r="Q650" s="492"/>
      <c r="R650" s="449"/>
      <c r="S650" s="449"/>
      <c r="T650" s="449"/>
      <c r="U650" s="449"/>
      <c r="V650" s="449"/>
      <c r="W650" s="449"/>
      <c r="X650" s="449"/>
      <c r="Y650" s="449"/>
      <c r="Z650" s="449"/>
      <c r="AA650" s="449"/>
      <c r="AB650" s="449"/>
      <c r="AC650" s="449"/>
      <c r="AD650" s="449"/>
      <c r="AE650" s="449"/>
      <c r="AF650" s="449"/>
      <c r="AG650" s="449"/>
      <c r="AH650" s="449"/>
      <c r="AI650" s="449"/>
      <c r="AJ650" s="449"/>
      <c r="AK650" s="449"/>
      <c r="AL650" s="449"/>
      <c r="AM650" s="449"/>
      <c r="AN650" s="449"/>
    </row>
    <row r="651" spans="15:40">
      <c r="O651" s="492"/>
      <c r="P651" s="492"/>
      <c r="Q651" s="492"/>
      <c r="R651" s="449"/>
      <c r="S651" s="449"/>
      <c r="T651" s="449"/>
      <c r="U651" s="449"/>
      <c r="V651" s="449"/>
      <c r="W651" s="449"/>
      <c r="X651" s="449"/>
      <c r="Y651" s="449"/>
      <c r="Z651" s="449"/>
      <c r="AA651" s="449"/>
      <c r="AB651" s="449"/>
      <c r="AC651" s="449"/>
      <c r="AD651" s="449"/>
      <c r="AE651" s="449"/>
      <c r="AF651" s="449"/>
      <c r="AG651" s="449"/>
      <c r="AH651" s="449"/>
      <c r="AI651" s="449"/>
      <c r="AJ651" s="449"/>
      <c r="AK651" s="449"/>
      <c r="AL651" s="449"/>
      <c r="AM651" s="449"/>
      <c r="AN651" s="449"/>
    </row>
    <row r="652" spans="15:40">
      <c r="O652" s="492"/>
      <c r="P652" s="492"/>
      <c r="Q652" s="492"/>
      <c r="R652" s="449"/>
      <c r="S652" s="449"/>
      <c r="T652" s="449"/>
      <c r="U652" s="449"/>
      <c r="V652" s="449"/>
      <c r="W652" s="449"/>
      <c r="X652" s="449"/>
      <c r="Y652" s="449"/>
      <c r="Z652" s="449"/>
      <c r="AA652" s="449"/>
      <c r="AB652" s="449"/>
      <c r="AC652" s="449"/>
      <c r="AD652" s="449"/>
      <c r="AE652" s="449"/>
      <c r="AF652" s="449"/>
      <c r="AG652" s="449"/>
      <c r="AH652" s="449"/>
      <c r="AI652" s="449"/>
      <c r="AJ652" s="449"/>
      <c r="AK652" s="449"/>
      <c r="AL652" s="449"/>
      <c r="AM652" s="449"/>
      <c r="AN652" s="449"/>
    </row>
    <row r="653" spans="15:40">
      <c r="O653" s="492"/>
      <c r="P653" s="492"/>
      <c r="Q653" s="492"/>
      <c r="R653" s="449"/>
      <c r="S653" s="449"/>
      <c r="T653" s="449"/>
      <c r="U653" s="449"/>
      <c r="V653" s="449"/>
      <c r="W653" s="449"/>
      <c r="X653" s="449"/>
      <c r="Y653" s="449"/>
      <c r="Z653" s="449"/>
      <c r="AA653" s="449"/>
      <c r="AB653" s="449"/>
      <c r="AC653" s="449"/>
      <c r="AD653" s="449"/>
      <c r="AE653" s="449"/>
      <c r="AF653" s="449"/>
      <c r="AG653" s="449"/>
      <c r="AH653" s="449"/>
      <c r="AI653" s="449"/>
      <c r="AJ653" s="449"/>
      <c r="AK653" s="449"/>
      <c r="AL653" s="449"/>
      <c r="AM653" s="449"/>
      <c r="AN653" s="449"/>
    </row>
    <row r="654" spans="15:40">
      <c r="O654" s="492"/>
      <c r="P654" s="492"/>
      <c r="Q654" s="492"/>
      <c r="R654" s="449"/>
      <c r="S654" s="449"/>
      <c r="T654" s="449"/>
      <c r="U654" s="449"/>
      <c r="V654" s="449"/>
      <c r="W654" s="449"/>
      <c r="X654" s="449"/>
      <c r="Y654" s="449"/>
      <c r="Z654" s="449"/>
      <c r="AA654" s="449"/>
      <c r="AB654" s="449"/>
      <c r="AC654" s="449"/>
      <c r="AD654" s="449"/>
      <c r="AE654" s="449"/>
      <c r="AF654" s="449"/>
      <c r="AG654" s="449"/>
      <c r="AH654" s="449"/>
      <c r="AI654" s="449"/>
      <c r="AJ654" s="449"/>
      <c r="AK654" s="449"/>
      <c r="AL654" s="449"/>
      <c r="AM654" s="449"/>
      <c r="AN654" s="449"/>
    </row>
    <row r="655" spans="15:40">
      <c r="O655" s="492"/>
      <c r="P655" s="492"/>
      <c r="Q655" s="492"/>
      <c r="R655" s="449"/>
      <c r="S655" s="449"/>
      <c r="T655" s="449"/>
      <c r="U655" s="449"/>
      <c r="V655" s="449"/>
      <c r="W655" s="449"/>
      <c r="X655" s="449"/>
      <c r="Y655" s="449"/>
      <c r="Z655" s="449"/>
      <c r="AA655" s="449"/>
      <c r="AB655" s="449"/>
      <c r="AC655" s="449"/>
      <c r="AD655" s="449"/>
      <c r="AE655" s="449"/>
      <c r="AF655" s="449"/>
      <c r="AG655" s="449"/>
      <c r="AH655" s="449"/>
      <c r="AI655" s="449"/>
      <c r="AJ655" s="449"/>
      <c r="AK655" s="449"/>
      <c r="AL655" s="449"/>
      <c r="AM655" s="449"/>
      <c r="AN655" s="449"/>
    </row>
    <row r="656" spans="15:40">
      <c r="O656" s="492"/>
      <c r="P656" s="492"/>
      <c r="Q656" s="492"/>
      <c r="R656" s="449"/>
      <c r="S656" s="449"/>
      <c r="T656" s="449"/>
      <c r="U656" s="449"/>
      <c r="V656" s="449"/>
      <c r="W656" s="449"/>
      <c r="X656" s="449"/>
      <c r="Y656" s="449"/>
      <c r="Z656" s="449"/>
      <c r="AA656" s="449"/>
      <c r="AB656" s="449"/>
      <c r="AC656" s="449"/>
      <c r="AD656" s="449"/>
      <c r="AE656" s="449"/>
      <c r="AF656" s="449"/>
      <c r="AG656" s="449"/>
      <c r="AH656" s="449"/>
      <c r="AI656" s="449"/>
      <c r="AJ656" s="449"/>
      <c r="AK656" s="449"/>
      <c r="AL656" s="449"/>
      <c r="AM656" s="449"/>
      <c r="AN656" s="449"/>
    </row>
    <row r="657" spans="15:40">
      <c r="O657" s="492"/>
      <c r="P657" s="492"/>
      <c r="Q657" s="492"/>
      <c r="R657" s="449"/>
      <c r="S657" s="449"/>
      <c r="T657" s="449"/>
      <c r="U657" s="449"/>
      <c r="V657" s="449"/>
      <c r="W657" s="449"/>
      <c r="X657" s="449"/>
      <c r="Y657" s="449"/>
      <c r="Z657" s="449"/>
      <c r="AA657" s="449"/>
      <c r="AB657" s="449"/>
      <c r="AC657" s="449"/>
      <c r="AD657" s="449"/>
      <c r="AE657" s="449"/>
      <c r="AF657" s="449"/>
      <c r="AG657" s="449"/>
      <c r="AH657" s="449"/>
      <c r="AI657" s="449"/>
      <c r="AJ657" s="449"/>
      <c r="AK657" s="449"/>
      <c r="AL657" s="449"/>
      <c r="AM657" s="449"/>
      <c r="AN657" s="449"/>
    </row>
    <row r="658" spans="15:40">
      <c r="O658" s="492"/>
      <c r="P658" s="492"/>
      <c r="Q658" s="492"/>
      <c r="R658" s="449"/>
      <c r="S658" s="449"/>
      <c r="T658" s="449"/>
      <c r="U658" s="449"/>
      <c r="V658" s="449"/>
      <c r="W658" s="449"/>
      <c r="X658" s="449"/>
      <c r="Y658" s="449"/>
      <c r="Z658" s="449"/>
      <c r="AA658" s="449"/>
      <c r="AB658" s="449"/>
      <c r="AC658" s="449"/>
      <c r="AD658" s="449"/>
      <c r="AE658" s="449"/>
      <c r="AF658" s="449"/>
      <c r="AG658" s="449"/>
      <c r="AH658" s="449"/>
      <c r="AI658" s="449"/>
      <c r="AJ658" s="449"/>
      <c r="AK658" s="449"/>
      <c r="AL658" s="449"/>
      <c r="AM658" s="449"/>
      <c r="AN658" s="449"/>
    </row>
    <row r="659" spans="15:40">
      <c r="O659" s="492"/>
      <c r="P659" s="492"/>
      <c r="Q659" s="492"/>
      <c r="R659" s="449"/>
      <c r="S659" s="449"/>
      <c r="T659" s="449"/>
      <c r="U659" s="449"/>
      <c r="V659" s="449"/>
      <c r="W659" s="449"/>
      <c r="X659" s="449"/>
      <c r="Y659" s="449"/>
      <c r="Z659" s="449"/>
      <c r="AA659" s="449"/>
      <c r="AB659" s="449"/>
      <c r="AC659" s="449"/>
      <c r="AD659" s="449"/>
      <c r="AE659" s="449"/>
      <c r="AF659" s="449"/>
      <c r="AG659" s="449"/>
      <c r="AH659" s="449"/>
      <c r="AI659" s="449"/>
      <c r="AJ659" s="449"/>
      <c r="AK659" s="449"/>
      <c r="AL659" s="449"/>
      <c r="AM659" s="449"/>
      <c r="AN659" s="449"/>
    </row>
    <row r="660" spans="15:40">
      <c r="O660" s="492"/>
      <c r="P660" s="492"/>
      <c r="Q660" s="492"/>
      <c r="R660" s="449"/>
      <c r="S660" s="449"/>
      <c r="T660" s="449"/>
      <c r="U660" s="449"/>
      <c r="V660" s="449"/>
      <c r="W660" s="449"/>
      <c r="X660" s="449"/>
      <c r="Y660" s="449"/>
      <c r="Z660" s="449"/>
      <c r="AA660" s="449"/>
      <c r="AB660" s="449"/>
      <c r="AC660" s="449"/>
      <c r="AD660" s="449"/>
      <c r="AE660" s="449"/>
      <c r="AF660" s="449"/>
      <c r="AG660" s="449"/>
      <c r="AH660" s="449"/>
      <c r="AI660" s="449"/>
      <c r="AJ660" s="449"/>
      <c r="AK660" s="449"/>
      <c r="AL660" s="449"/>
      <c r="AM660" s="449"/>
      <c r="AN660" s="449"/>
    </row>
    <row r="661" spans="15:40">
      <c r="O661" s="492"/>
      <c r="P661" s="492"/>
      <c r="Q661" s="492"/>
      <c r="R661" s="449"/>
      <c r="S661" s="449"/>
      <c r="T661" s="449"/>
      <c r="U661" s="449"/>
      <c r="V661" s="449"/>
      <c r="W661" s="449"/>
      <c r="X661" s="449"/>
      <c r="Y661" s="449"/>
      <c r="Z661" s="449"/>
      <c r="AA661" s="449"/>
      <c r="AB661" s="449"/>
      <c r="AC661" s="449"/>
      <c r="AD661" s="449"/>
      <c r="AE661" s="449"/>
      <c r="AF661" s="449"/>
      <c r="AG661" s="449"/>
      <c r="AH661" s="449"/>
      <c r="AI661" s="449"/>
      <c r="AJ661" s="449"/>
      <c r="AK661" s="449"/>
      <c r="AL661" s="449"/>
      <c r="AM661" s="449"/>
      <c r="AN661" s="449"/>
    </row>
    <row r="662" spans="15:40">
      <c r="O662" s="492"/>
      <c r="P662" s="492"/>
      <c r="Q662" s="492"/>
      <c r="R662" s="449"/>
      <c r="S662" s="449"/>
      <c r="T662" s="449"/>
      <c r="U662" s="449"/>
      <c r="V662" s="449"/>
      <c r="W662" s="449"/>
      <c r="X662" s="449"/>
      <c r="Y662" s="449"/>
      <c r="Z662" s="449"/>
      <c r="AA662" s="449"/>
      <c r="AB662" s="449"/>
      <c r="AC662" s="449"/>
      <c r="AD662" s="449"/>
      <c r="AE662" s="449"/>
      <c r="AF662" s="449"/>
      <c r="AG662" s="449"/>
      <c r="AH662" s="449"/>
      <c r="AI662" s="449"/>
      <c r="AJ662" s="449"/>
      <c r="AK662" s="449"/>
      <c r="AL662" s="449"/>
      <c r="AM662" s="449"/>
      <c r="AN662" s="449"/>
    </row>
    <row r="663" spans="15:40">
      <c r="O663" s="492"/>
      <c r="P663" s="492"/>
      <c r="Q663" s="492"/>
      <c r="R663" s="449"/>
      <c r="S663" s="449"/>
      <c r="T663" s="449"/>
      <c r="U663" s="449"/>
      <c r="V663" s="449"/>
      <c r="W663" s="449"/>
      <c r="X663" s="449"/>
      <c r="Y663" s="449"/>
      <c r="Z663" s="449"/>
      <c r="AA663" s="449"/>
      <c r="AB663" s="449"/>
      <c r="AC663" s="449"/>
      <c r="AD663" s="449"/>
      <c r="AE663" s="449"/>
      <c r="AF663" s="449"/>
      <c r="AG663" s="449"/>
      <c r="AH663" s="449"/>
      <c r="AI663" s="449"/>
      <c r="AJ663" s="449"/>
      <c r="AK663" s="449"/>
      <c r="AL663" s="449"/>
      <c r="AM663" s="449"/>
      <c r="AN663" s="449"/>
    </row>
    <row r="664" spans="15:40">
      <c r="O664" s="492"/>
      <c r="P664" s="492"/>
      <c r="Q664" s="492"/>
      <c r="R664" s="449"/>
      <c r="S664" s="449"/>
      <c r="T664" s="449"/>
      <c r="U664" s="449"/>
      <c r="V664" s="449"/>
      <c r="W664" s="449"/>
      <c r="X664" s="449"/>
      <c r="Y664" s="449"/>
      <c r="Z664" s="449"/>
      <c r="AA664" s="449"/>
      <c r="AB664" s="449"/>
      <c r="AC664" s="449"/>
      <c r="AD664" s="449"/>
      <c r="AE664" s="449"/>
      <c r="AF664" s="449"/>
      <c r="AG664" s="449"/>
      <c r="AH664" s="449"/>
      <c r="AI664" s="449"/>
      <c r="AJ664" s="449"/>
      <c r="AK664" s="449"/>
      <c r="AL664" s="449"/>
      <c r="AM664" s="449"/>
      <c r="AN664" s="449"/>
    </row>
    <row r="665" spans="15:40">
      <c r="O665" s="492"/>
      <c r="P665" s="492"/>
      <c r="Q665" s="492"/>
      <c r="R665" s="449"/>
      <c r="S665" s="449"/>
      <c r="T665" s="449"/>
      <c r="U665" s="449"/>
      <c r="V665" s="449"/>
      <c r="W665" s="449"/>
      <c r="X665" s="449"/>
      <c r="Y665" s="449"/>
      <c r="Z665" s="449"/>
      <c r="AA665" s="449"/>
      <c r="AB665" s="449"/>
      <c r="AC665" s="449"/>
      <c r="AD665" s="449"/>
      <c r="AE665" s="449"/>
      <c r="AF665" s="449"/>
      <c r="AG665" s="449"/>
      <c r="AH665" s="449"/>
      <c r="AI665" s="449"/>
      <c r="AJ665" s="449"/>
      <c r="AK665" s="449"/>
      <c r="AL665" s="449"/>
      <c r="AM665" s="449"/>
      <c r="AN665" s="449"/>
    </row>
    <row r="666" spans="15:40">
      <c r="O666" s="492"/>
      <c r="P666" s="492"/>
      <c r="Q666" s="492"/>
      <c r="R666" s="449"/>
      <c r="S666" s="449"/>
      <c r="T666" s="449"/>
      <c r="U666" s="449"/>
      <c r="V666" s="449"/>
      <c r="W666" s="449"/>
      <c r="X666" s="449"/>
      <c r="Y666" s="449"/>
      <c r="Z666" s="449"/>
      <c r="AA666" s="449"/>
      <c r="AB666" s="449"/>
      <c r="AC666" s="449"/>
      <c r="AD666" s="449"/>
      <c r="AE666" s="449"/>
      <c r="AF666" s="449"/>
      <c r="AG666" s="449"/>
      <c r="AH666" s="449"/>
      <c r="AI666" s="449"/>
      <c r="AJ666" s="449"/>
      <c r="AK666" s="449"/>
      <c r="AL666" s="449"/>
      <c r="AM666" s="449"/>
      <c r="AN666" s="449"/>
    </row>
    <row r="667" spans="15:40">
      <c r="O667" s="492"/>
      <c r="P667" s="492"/>
      <c r="Q667" s="492"/>
      <c r="R667" s="449"/>
      <c r="S667" s="449"/>
      <c r="T667" s="449"/>
      <c r="U667" s="449"/>
      <c r="V667" s="449"/>
      <c r="W667" s="449"/>
      <c r="X667" s="449"/>
      <c r="Y667" s="449"/>
      <c r="Z667" s="449"/>
      <c r="AA667" s="449"/>
      <c r="AB667" s="449"/>
      <c r="AC667" s="449"/>
      <c r="AD667" s="449"/>
      <c r="AE667" s="449"/>
      <c r="AF667" s="449"/>
      <c r="AG667" s="449"/>
      <c r="AH667" s="449"/>
      <c r="AI667" s="449"/>
      <c r="AJ667" s="449"/>
      <c r="AK667" s="449"/>
      <c r="AL667" s="449"/>
      <c r="AM667" s="449"/>
      <c r="AN667" s="449"/>
    </row>
    <row r="668" spans="15:40">
      <c r="O668" s="492"/>
      <c r="P668" s="492"/>
      <c r="Q668" s="492"/>
      <c r="R668" s="449"/>
      <c r="S668" s="449"/>
      <c r="T668" s="449"/>
      <c r="U668" s="449"/>
      <c r="V668" s="449"/>
      <c r="W668" s="449"/>
      <c r="X668" s="449"/>
      <c r="Y668" s="449"/>
      <c r="Z668" s="449"/>
      <c r="AA668" s="449"/>
      <c r="AB668" s="449"/>
      <c r="AC668" s="449"/>
      <c r="AD668" s="449"/>
      <c r="AE668" s="449"/>
      <c r="AF668" s="449"/>
      <c r="AG668" s="449"/>
      <c r="AH668" s="449"/>
      <c r="AI668" s="449"/>
      <c r="AJ668" s="449"/>
      <c r="AK668" s="449"/>
      <c r="AL668" s="449"/>
      <c r="AM668" s="449"/>
      <c r="AN668" s="449"/>
    </row>
    <row r="669" spans="15:40">
      <c r="O669" s="492"/>
      <c r="P669" s="492"/>
      <c r="Q669" s="492"/>
      <c r="R669" s="449"/>
      <c r="S669" s="449"/>
      <c r="T669" s="449"/>
      <c r="U669" s="449"/>
      <c r="V669" s="449"/>
      <c r="W669" s="449"/>
      <c r="X669" s="449"/>
      <c r="Y669" s="449"/>
      <c r="Z669" s="449"/>
      <c r="AA669" s="449"/>
      <c r="AB669" s="449"/>
      <c r="AC669" s="449"/>
      <c r="AD669" s="449"/>
      <c r="AE669" s="449"/>
      <c r="AF669" s="449"/>
      <c r="AG669" s="449"/>
      <c r="AH669" s="449"/>
      <c r="AI669" s="449"/>
      <c r="AJ669" s="449"/>
      <c r="AK669" s="449"/>
      <c r="AL669" s="449"/>
      <c r="AM669" s="449"/>
      <c r="AN669" s="449"/>
    </row>
    <row r="670" spans="15:40">
      <c r="O670" s="492"/>
      <c r="P670" s="492"/>
      <c r="Q670" s="492"/>
      <c r="R670" s="449"/>
      <c r="S670" s="449"/>
      <c r="T670" s="449"/>
      <c r="U670" s="449"/>
      <c r="V670" s="449"/>
      <c r="W670" s="449"/>
      <c r="X670" s="449"/>
      <c r="Y670" s="449"/>
      <c r="Z670" s="449"/>
      <c r="AA670" s="449"/>
      <c r="AB670" s="449"/>
      <c r="AC670" s="449"/>
      <c r="AD670" s="449"/>
      <c r="AE670" s="449"/>
      <c r="AF670" s="449"/>
      <c r="AG670" s="449"/>
      <c r="AH670" s="449"/>
      <c r="AI670" s="449"/>
      <c r="AJ670" s="449"/>
      <c r="AK670" s="449"/>
      <c r="AL670" s="449"/>
      <c r="AM670" s="449"/>
      <c r="AN670" s="449"/>
    </row>
    <row r="671" spans="15:40">
      <c r="O671" s="492"/>
      <c r="P671" s="492"/>
      <c r="Q671" s="492"/>
      <c r="R671" s="449"/>
      <c r="S671" s="449"/>
      <c r="T671" s="449"/>
      <c r="U671" s="449"/>
      <c r="V671" s="449"/>
      <c r="W671" s="449"/>
      <c r="X671" s="449"/>
      <c r="Y671" s="449"/>
      <c r="Z671" s="449"/>
      <c r="AA671" s="449"/>
      <c r="AB671" s="449"/>
      <c r="AC671" s="449"/>
      <c r="AD671" s="449"/>
      <c r="AE671" s="449"/>
      <c r="AF671" s="449"/>
      <c r="AG671" s="449"/>
      <c r="AH671" s="449"/>
      <c r="AI671" s="449"/>
      <c r="AJ671" s="449"/>
      <c r="AK671" s="449"/>
      <c r="AL671" s="449"/>
      <c r="AM671" s="449"/>
      <c r="AN671" s="449"/>
    </row>
    <row r="672" spans="15:40">
      <c r="O672" s="492"/>
      <c r="P672" s="492"/>
      <c r="Q672" s="492"/>
      <c r="R672" s="449"/>
      <c r="S672" s="449"/>
      <c r="T672" s="449"/>
      <c r="U672" s="449"/>
      <c r="V672" s="449"/>
      <c r="W672" s="449"/>
      <c r="X672" s="449"/>
      <c r="Y672" s="449"/>
      <c r="Z672" s="449"/>
      <c r="AA672" s="449"/>
      <c r="AB672" s="449"/>
      <c r="AC672" s="449"/>
      <c r="AD672" s="449"/>
      <c r="AE672" s="449"/>
      <c r="AF672" s="449"/>
      <c r="AG672" s="449"/>
      <c r="AH672" s="449"/>
      <c r="AI672" s="449"/>
      <c r="AJ672" s="449"/>
      <c r="AK672" s="449"/>
      <c r="AL672" s="449"/>
      <c r="AM672" s="449"/>
      <c r="AN672" s="449"/>
    </row>
    <row r="673" spans="15:40">
      <c r="O673" s="492"/>
      <c r="P673" s="492"/>
      <c r="Q673" s="492"/>
      <c r="R673" s="449"/>
      <c r="S673" s="449"/>
      <c r="T673" s="449"/>
      <c r="U673" s="449"/>
      <c r="V673" s="449"/>
      <c r="W673" s="449"/>
      <c r="X673" s="449"/>
      <c r="Y673" s="449"/>
      <c r="Z673" s="449"/>
      <c r="AA673" s="449"/>
      <c r="AB673" s="449"/>
      <c r="AC673" s="449"/>
      <c r="AD673" s="449"/>
      <c r="AE673" s="449"/>
      <c r="AF673" s="449"/>
      <c r="AG673" s="449"/>
      <c r="AH673" s="449"/>
      <c r="AI673" s="449"/>
      <c r="AJ673" s="449"/>
      <c r="AK673" s="449"/>
      <c r="AL673" s="449"/>
      <c r="AM673" s="449"/>
      <c r="AN673" s="449"/>
    </row>
    <row r="674" spans="15:40">
      <c r="O674" s="492"/>
      <c r="P674" s="492"/>
      <c r="Q674" s="492"/>
      <c r="R674" s="449"/>
      <c r="S674" s="449"/>
      <c r="T674" s="449"/>
      <c r="U674" s="449"/>
      <c r="V674" s="449"/>
      <c r="W674" s="449"/>
      <c r="X674" s="449"/>
      <c r="Y674" s="449"/>
      <c r="Z674" s="449"/>
      <c r="AA674" s="449"/>
      <c r="AB674" s="449"/>
      <c r="AC674" s="449"/>
      <c r="AD674" s="449"/>
      <c r="AE674" s="449"/>
      <c r="AF674" s="449"/>
      <c r="AG674" s="449"/>
      <c r="AH674" s="449"/>
      <c r="AI674" s="449"/>
      <c r="AJ674" s="449"/>
      <c r="AK674" s="449"/>
      <c r="AL674" s="449"/>
      <c r="AM674" s="449"/>
      <c r="AN674" s="449"/>
    </row>
    <row r="675" spans="15:40">
      <c r="O675" s="492"/>
      <c r="P675" s="492"/>
      <c r="Q675" s="492"/>
      <c r="R675" s="449"/>
      <c r="S675" s="449"/>
      <c r="T675" s="449"/>
      <c r="U675" s="449"/>
      <c r="V675" s="449"/>
      <c r="W675" s="449"/>
      <c r="X675" s="449"/>
      <c r="Y675" s="449"/>
      <c r="Z675" s="449"/>
      <c r="AA675" s="449"/>
      <c r="AB675" s="449"/>
      <c r="AC675" s="449"/>
      <c r="AD675" s="449"/>
      <c r="AE675" s="449"/>
      <c r="AF675" s="449"/>
      <c r="AG675" s="449"/>
      <c r="AH675" s="449"/>
      <c r="AI675" s="449"/>
      <c r="AJ675" s="449"/>
      <c r="AK675" s="449"/>
      <c r="AL675" s="449"/>
      <c r="AM675" s="449"/>
      <c r="AN675" s="449"/>
    </row>
    <row r="676" spans="15:40">
      <c r="O676" s="492"/>
      <c r="P676" s="492"/>
      <c r="Q676" s="492"/>
      <c r="R676" s="449"/>
      <c r="S676" s="449"/>
      <c r="T676" s="449"/>
      <c r="U676" s="449"/>
      <c r="V676" s="449"/>
      <c r="W676" s="449"/>
      <c r="X676" s="449"/>
      <c r="Y676" s="449"/>
      <c r="Z676" s="449"/>
      <c r="AA676" s="449"/>
      <c r="AB676" s="449"/>
      <c r="AC676" s="449"/>
      <c r="AD676" s="449"/>
      <c r="AE676" s="449"/>
      <c r="AF676" s="449"/>
      <c r="AG676" s="449"/>
      <c r="AH676" s="449"/>
      <c r="AI676" s="449"/>
      <c r="AJ676" s="449"/>
      <c r="AK676" s="449"/>
      <c r="AL676" s="449"/>
      <c r="AM676" s="449"/>
      <c r="AN676" s="449"/>
    </row>
    <row r="677" spans="15:40">
      <c r="O677" s="492"/>
      <c r="P677" s="492"/>
      <c r="Q677" s="492"/>
      <c r="R677" s="449"/>
      <c r="S677" s="449"/>
      <c r="T677" s="449"/>
      <c r="U677" s="449"/>
      <c r="V677" s="449"/>
      <c r="W677" s="449"/>
      <c r="X677" s="449"/>
      <c r="Y677" s="449"/>
      <c r="Z677" s="449"/>
      <c r="AA677" s="449"/>
      <c r="AB677" s="449"/>
      <c r="AC677" s="449"/>
      <c r="AD677" s="449"/>
      <c r="AE677" s="449"/>
      <c r="AF677" s="449"/>
      <c r="AG677" s="449"/>
      <c r="AH677" s="449"/>
      <c r="AI677" s="449"/>
      <c r="AJ677" s="449"/>
      <c r="AK677" s="449"/>
      <c r="AL677" s="449"/>
      <c r="AM677" s="449"/>
      <c r="AN677" s="449"/>
    </row>
    <row r="678" spans="15:40">
      <c r="O678" s="492"/>
      <c r="P678" s="492"/>
      <c r="Q678" s="492"/>
      <c r="R678" s="449"/>
      <c r="S678" s="449"/>
      <c r="T678" s="449"/>
      <c r="U678" s="449"/>
      <c r="V678" s="449"/>
      <c r="W678" s="449"/>
      <c r="X678" s="449"/>
      <c r="Y678" s="449"/>
      <c r="Z678" s="449"/>
      <c r="AA678" s="449"/>
      <c r="AB678" s="449"/>
      <c r="AC678" s="449"/>
      <c r="AD678" s="449"/>
      <c r="AE678" s="449"/>
      <c r="AF678" s="449"/>
      <c r="AG678" s="449"/>
      <c r="AH678" s="449"/>
      <c r="AI678" s="449"/>
      <c r="AJ678" s="449"/>
      <c r="AK678" s="449"/>
      <c r="AL678" s="449"/>
      <c r="AM678" s="449"/>
      <c r="AN678" s="449"/>
    </row>
    <row r="679" spans="15:40">
      <c r="O679" s="492"/>
      <c r="P679" s="492"/>
      <c r="Q679" s="492"/>
      <c r="R679" s="449"/>
      <c r="S679" s="449"/>
      <c r="T679" s="449"/>
      <c r="U679" s="449"/>
      <c r="V679" s="449"/>
      <c r="W679" s="449"/>
      <c r="X679" s="449"/>
      <c r="Y679" s="449"/>
      <c r="Z679" s="449"/>
      <c r="AA679" s="449"/>
      <c r="AB679" s="449"/>
      <c r="AC679" s="449"/>
      <c r="AD679" s="449"/>
      <c r="AE679" s="449"/>
      <c r="AF679" s="449"/>
      <c r="AG679" s="449"/>
      <c r="AH679" s="449"/>
      <c r="AI679" s="449"/>
      <c r="AJ679" s="449"/>
      <c r="AK679" s="449"/>
      <c r="AL679" s="449"/>
      <c r="AM679" s="449"/>
      <c r="AN679" s="449"/>
    </row>
    <row r="680" spans="15:40">
      <c r="O680" s="492"/>
      <c r="P680" s="492"/>
      <c r="Q680" s="492"/>
      <c r="R680" s="449"/>
      <c r="S680" s="449"/>
      <c r="T680" s="449"/>
      <c r="U680" s="449"/>
      <c r="V680" s="449"/>
      <c r="W680" s="449"/>
      <c r="X680" s="449"/>
      <c r="Y680" s="449"/>
      <c r="Z680" s="449"/>
      <c r="AA680" s="449"/>
      <c r="AB680" s="449"/>
      <c r="AC680" s="449"/>
      <c r="AD680" s="449"/>
      <c r="AE680" s="449"/>
      <c r="AF680" s="449"/>
      <c r="AG680" s="449"/>
      <c r="AH680" s="449"/>
      <c r="AI680" s="449"/>
      <c r="AJ680" s="449"/>
      <c r="AK680" s="449"/>
      <c r="AL680" s="449"/>
      <c r="AM680" s="449"/>
      <c r="AN680" s="449"/>
    </row>
    <row r="681" spans="15:40">
      <c r="O681" s="492"/>
      <c r="P681" s="492"/>
      <c r="Q681" s="492"/>
      <c r="R681" s="449"/>
      <c r="S681" s="449"/>
      <c r="T681" s="449"/>
      <c r="U681" s="449"/>
      <c r="V681" s="449"/>
      <c r="W681" s="449"/>
      <c r="X681" s="449"/>
      <c r="Y681" s="449"/>
      <c r="Z681" s="449"/>
      <c r="AA681" s="449"/>
      <c r="AB681" s="449"/>
      <c r="AC681" s="449"/>
      <c r="AD681" s="449"/>
      <c r="AE681" s="449"/>
      <c r="AF681" s="449"/>
      <c r="AG681" s="449"/>
      <c r="AH681" s="449"/>
      <c r="AI681" s="449"/>
      <c r="AJ681" s="449"/>
      <c r="AK681" s="449"/>
      <c r="AL681" s="449"/>
      <c r="AM681" s="449"/>
      <c r="AN681" s="449"/>
    </row>
    <row r="682" spans="15:40">
      <c r="O682" s="492"/>
      <c r="P682" s="492"/>
      <c r="Q682" s="492"/>
      <c r="R682" s="449"/>
      <c r="S682" s="449"/>
      <c r="T682" s="449"/>
      <c r="U682" s="449"/>
      <c r="V682" s="449"/>
      <c r="W682" s="449"/>
      <c r="X682" s="449"/>
      <c r="Y682" s="449"/>
      <c r="Z682" s="449"/>
      <c r="AA682" s="449"/>
      <c r="AB682" s="449"/>
      <c r="AC682" s="449"/>
      <c r="AD682" s="449"/>
      <c r="AE682" s="449"/>
      <c r="AF682" s="449"/>
      <c r="AG682" s="449"/>
      <c r="AH682" s="449"/>
      <c r="AI682" s="449"/>
      <c r="AJ682" s="449"/>
      <c r="AK682" s="449"/>
      <c r="AL682" s="449"/>
      <c r="AM682" s="449"/>
      <c r="AN682" s="449"/>
    </row>
    <row r="683" spans="15:40">
      <c r="O683" s="492"/>
      <c r="P683" s="492"/>
      <c r="Q683" s="492"/>
      <c r="R683" s="449"/>
      <c r="S683" s="449"/>
      <c r="T683" s="449"/>
      <c r="U683" s="449"/>
      <c r="V683" s="449"/>
      <c r="W683" s="449"/>
      <c r="X683" s="449"/>
      <c r="Y683" s="449"/>
      <c r="Z683" s="449"/>
      <c r="AA683" s="449"/>
      <c r="AB683" s="449"/>
      <c r="AC683" s="449"/>
      <c r="AD683" s="449"/>
      <c r="AE683" s="449"/>
      <c r="AF683" s="449"/>
      <c r="AG683" s="449"/>
      <c r="AH683" s="449"/>
      <c r="AI683" s="449"/>
      <c r="AJ683" s="449"/>
      <c r="AK683" s="449"/>
      <c r="AL683" s="449"/>
      <c r="AM683" s="449"/>
      <c r="AN683" s="449"/>
    </row>
    <row r="684" spans="15:40">
      <c r="O684" s="492"/>
      <c r="P684" s="492"/>
      <c r="Q684" s="492"/>
      <c r="R684" s="449"/>
      <c r="S684" s="449"/>
      <c r="T684" s="449"/>
      <c r="U684" s="449"/>
      <c r="V684" s="449"/>
      <c r="W684" s="449"/>
      <c r="X684" s="449"/>
      <c r="Y684" s="449"/>
      <c r="Z684" s="449"/>
      <c r="AA684" s="449"/>
      <c r="AB684" s="449"/>
      <c r="AC684" s="449"/>
      <c r="AD684" s="449"/>
      <c r="AE684" s="449"/>
      <c r="AF684" s="449"/>
      <c r="AG684" s="449"/>
      <c r="AH684" s="449"/>
      <c r="AI684" s="449"/>
      <c r="AJ684" s="449"/>
      <c r="AK684" s="449"/>
      <c r="AL684" s="449"/>
      <c r="AM684" s="449"/>
      <c r="AN684" s="449"/>
    </row>
    <row r="685" spans="15:40">
      <c r="O685" s="492"/>
      <c r="P685" s="492"/>
      <c r="Q685" s="492"/>
      <c r="R685" s="449"/>
      <c r="S685" s="449"/>
      <c r="T685" s="449"/>
      <c r="U685" s="449"/>
      <c r="V685" s="449"/>
      <c r="W685" s="449"/>
      <c r="X685" s="449"/>
      <c r="Y685" s="449"/>
      <c r="Z685" s="449"/>
      <c r="AA685" s="449"/>
      <c r="AB685" s="449"/>
      <c r="AC685" s="449"/>
      <c r="AD685" s="449"/>
      <c r="AE685" s="449"/>
      <c r="AF685" s="449"/>
      <c r="AG685" s="449"/>
      <c r="AH685" s="449"/>
      <c r="AI685" s="449"/>
      <c r="AJ685" s="449"/>
      <c r="AK685" s="449"/>
      <c r="AL685" s="449"/>
      <c r="AM685" s="449"/>
      <c r="AN685" s="449"/>
    </row>
    <row r="686" spans="15:40">
      <c r="O686" s="492"/>
      <c r="P686" s="492"/>
      <c r="Q686" s="492"/>
      <c r="R686" s="449"/>
      <c r="S686" s="449"/>
      <c r="T686" s="449"/>
      <c r="U686" s="449"/>
      <c r="V686" s="449"/>
      <c r="W686" s="449"/>
      <c r="X686" s="449"/>
      <c r="Y686" s="449"/>
      <c r="Z686" s="449"/>
      <c r="AA686" s="449"/>
      <c r="AB686" s="449"/>
      <c r="AC686" s="449"/>
      <c r="AD686" s="449"/>
      <c r="AE686" s="449"/>
      <c r="AF686" s="449"/>
      <c r="AG686" s="449"/>
      <c r="AH686" s="449"/>
      <c r="AI686" s="449"/>
      <c r="AJ686" s="449"/>
      <c r="AK686" s="449"/>
      <c r="AL686" s="449"/>
      <c r="AM686" s="449"/>
      <c r="AN686" s="449"/>
    </row>
    <row r="687" spans="15:40">
      <c r="O687" s="492"/>
      <c r="P687" s="492"/>
      <c r="Q687" s="492"/>
      <c r="R687" s="449"/>
      <c r="S687" s="449"/>
      <c r="T687" s="449">
        <f ca="1">P178:T687</f>
        <v>0</v>
      </c>
      <c r="U687" s="449"/>
      <c r="V687" s="449"/>
      <c r="W687" s="449"/>
      <c r="X687" s="449"/>
      <c r="Y687" s="449"/>
      <c r="Z687" s="449"/>
      <c r="AA687" s="449"/>
      <c r="AB687" s="449"/>
      <c r="AC687" s="449"/>
      <c r="AD687" s="449"/>
      <c r="AE687" s="449"/>
      <c r="AF687" s="449"/>
      <c r="AG687" s="449"/>
      <c r="AH687" s="449"/>
      <c r="AI687" s="449"/>
      <c r="AJ687" s="449"/>
      <c r="AK687" s="449"/>
      <c r="AL687" s="449"/>
      <c r="AM687" s="449"/>
      <c r="AN687" s="449"/>
    </row>
  </sheetData>
  <sheetProtection algorithmName="SHA-512" hashValue="N0FjCICq+ykBaHyP0HtnhQ72QY+YuGshpgyNhfyoMahg2mOFtNT9OCf7Ud5rlkz3//cQUbmTQMAg/3z7BynQFQ==" saltValue="XhorzPte131tAsdDH2Iemg==" spinCount="100000" sheet="1" selectLockedCells="1"/>
  <mergeCells count="100">
    <mergeCell ref="B7:E7"/>
    <mergeCell ref="B8:E8"/>
    <mergeCell ref="M31:M35"/>
    <mergeCell ref="L31:L35"/>
    <mergeCell ref="L36:L40"/>
    <mergeCell ref="C36:C40"/>
    <mergeCell ref="B36:B40"/>
    <mergeCell ref="B31:B35"/>
    <mergeCell ref="C31:C35"/>
    <mergeCell ref="E36:E40"/>
    <mergeCell ref="E31:E35"/>
    <mergeCell ref="D31:D35"/>
    <mergeCell ref="G34:K34"/>
    <mergeCell ref="G38:K38"/>
    <mergeCell ref="G37:K37"/>
    <mergeCell ref="G40:K40"/>
    <mergeCell ref="K1:M1"/>
    <mergeCell ref="D16:D20"/>
    <mergeCell ref="G17:K17"/>
    <mergeCell ref="G20:K20"/>
    <mergeCell ref="G4:J4"/>
    <mergeCell ref="G5:J6"/>
    <mergeCell ref="K2:M2"/>
    <mergeCell ref="B1:F2"/>
    <mergeCell ref="G1:I1"/>
    <mergeCell ref="G2:I2"/>
    <mergeCell ref="E11:E15"/>
    <mergeCell ref="E16:E20"/>
    <mergeCell ref="G10:K10"/>
    <mergeCell ref="C16:C20"/>
    <mergeCell ref="G18:K18"/>
    <mergeCell ref="G19:K19"/>
    <mergeCell ref="B50:F50"/>
    <mergeCell ref="N41:N45"/>
    <mergeCell ref="B41:B45"/>
    <mergeCell ref="C41:C45"/>
    <mergeCell ref="E41:E45"/>
    <mergeCell ref="B49:H49"/>
    <mergeCell ref="L49:M49"/>
    <mergeCell ref="H47:I47"/>
    <mergeCell ref="G42:K42"/>
    <mergeCell ref="G45:K45"/>
    <mergeCell ref="C46:F46"/>
    <mergeCell ref="M41:M45"/>
    <mergeCell ref="L41:L45"/>
    <mergeCell ref="L47:M47"/>
    <mergeCell ref="I49:J49"/>
    <mergeCell ref="C26:C30"/>
    <mergeCell ref="E26:E30"/>
    <mergeCell ref="D21:D25"/>
    <mergeCell ref="B21:B25"/>
    <mergeCell ref="C21:C25"/>
    <mergeCell ref="E21:E25"/>
    <mergeCell ref="Q8:Q10"/>
    <mergeCell ref="B11:B15"/>
    <mergeCell ref="C11:C15"/>
    <mergeCell ref="N11:N15"/>
    <mergeCell ref="P8:P10"/>
    <mergeCell ref="O8:O10"/>
    <mergeCell ref="L11:L15"/>
    <mergeCell ref="M11:M15"/>
    <mergeCell ref="D11:D15"/>
    <mergeCell ref="G11:K11"/>
    <mergeCell ref="G12:K12"/>
    <mergeCell ref="G15:K15"/>
    <mergeCell ref="B16:B20"/>
    <mergeCell ref="G23:K23"/>
    <mergeCell ref="G24:K24"/>
    <mergeCell ref="G16:K16"/>
    <mergeCell ref="G41:K41"/>
    <mergeCell ref="D36:D40"/>
    <mergeCell ref="G31:K31"/>
    <mergeCell ref="G32:K32"/>
    <mergeCell ref="G35:K35"/>
    <mergeCell ref="G36:K36"/>
    <mergeCell ref="G21:K21"/>
    <mergeCell ref="G22:K22"/>
    <mergeCell ref="G25:K25"/>
    <mergeCell ref="D41:D45"/>
    <mergeCell ref="G39:K39"/>
    <mergeCell ref="B26:B30"/>
    <mergeCell ref="N21:N25"/>
    <mergeCell ref="N16:N20"/>
    <mergeCell ref="N26:N30"/>
    <mergeCell ref="L16:L20"/>
    <mergeCell ref="M16:M20"/>
    <mergeCell ref="M21:M25"/>
    <mergeCell ref="L21:L25"/>
    <mergeCell ref="L26:L30"/>
    <mergeCell ref="M26:M30"/>
    <mergeCell ref="N31:N35"/>
    <mergeCell ref="N36:N40"/>
    <mergeCell ref="G33:K33"/>
    <mergeCell ref="D26:D30"/>
    <mergeCell ref="G27:K27"/>
    <mergeCell ref="G30:K30"/>
    <mergeCell ref="G28:K28"/>
    <mergeCell ref="G29:K29"/>
    <mergeCell ref="G26:K26"/>
    <mergeCell ref="M36:M40"/>
  </mergeCells>
  <conditionalFormatting sqref="E11 E16 E21">
    <cfRule type="containsText" dxfId="67" priority="38" operator="containsText" text="Jour après Noël">
      <formula>NOT(ISERROR(SEARCH("Jour après Noël",E11)))</formula>
    </cfRule>
    <cfRule type="containsText" dxfId="66" priority="43" operator="containsText" text="Journée du patrimoine">
      <formula>NOT(ISERROR(SEARCH("Journée du patrimoine",E11)))</formula>
    </cfRule>
    <cfRule type="containsText" dxfId="65" priority="49" operator="containsText" text="Fête du travail">
      <formula>NOT(ISERROR(SEARCH("Fête du travail",E11)))</formula>
    </cfRule>
    <cfRule type="containsText" dxfId="64" priority="48" operator="containsText" text="Jour de la fondation">
      <formula>NOT(ISERROR(SEARCH("Jour de la fondation",E11)))</formula>
    </cfRule>
    <cfRule type="containsText" dxfId="63" priority="47" operator="containsText" text="Fête du Canada">
      <formula>NOT(ISERROR(SEARCH("Fête du Canada",E11)))</formula>
    </cfRule>
    <cfRule type="containsText" dxfId="62" priority="46" operator="containsText" text="Fête National du Québec">
      <formula>NOT(ISERROR(SEARCH("Fête National du Québec",E11)))</formula>
    </cfRule>
    <cfRule type="containsText" dxfId="61" priority="45" operator="containsText" text="Patriotes">
      <formula>NOT(ISERROR(SEARCH("Patriotes",E11)))</formula>
    </cfRule>
    <cfRule type="containsText" dxfId="60" priority="44" operator="containsText" text="Vendredi Saint">
      <formula>NOT(ISERROR(SEARCH("Vendredi Saint",E11)))</formula>
    </cfRule>
    <cfRule type="containsText" dxfId="59" priority="42" operator="containsText" text="Jour après le jour de l'an">
      <formula>NOT(ISERROR(SEARCH("Jour après le jour de l'an",E11)))</formula>
    </cfRule>
    <cfRule type="containsText" dxfId="58" priority="41" operator="containsText" text="Jour de l'an">
      <formula>NOT(ISERROR(SEARCH("Jour de l'an",E11)))</formula>
    </cfRule>
    <cfRule type="containsText" dxfId="57" priority="40" operator="containsText" text="Actions de grâces">
      <formula>NOT(ISERROR(SEARCH("Actions de grâces",E11)))</formula>
    </cfRule>
    <cfRule type="containsText" dxfId="56" priority="39" operator="containsText" text="Noël">
      <formula>NOT(ISERROR(SEARCH("Noël",E11)))</formula>
    </cfRule>
  </conditionalFormatting>
  <conditionalFormatting sqref="E26">
    <cfRule type="containsText" dxfId="55" priority="61" operator="containsText" text="Fête du travail">
      <formula>NOT(ISERROR(SEARCH("Fête du travail",E26)))</formula>
    </cfRule>
    <cfRule type="containsText" dxfId="54" priority="59" operator="containsText" text="Fête du Canada">
      <formula>NOT(ISERROR(SEARCH("Fête du Canada",E26)))</formula>
    </cfRule>
    <cfRule type="containsText" dxfId="53" priority="58" operator="containsText" text="Fête National du Québec">
      <formula>NOT(ISERROR(SEARCH("Fête National du Québec",E26)))</formula>
    </cfRule>
    <cfRule type="containsText" dxfId="52" priority="57" operator="containsText" text="Patriotes">
      <formula>NOT(ISERROR(SEARCH("Patriotes",E26)))</formula>
    </cfRule>
    <cfRule type="containsText" dxfId="51" priority="56" operator="containsText" text="Vendredi Saint">
      <formula>NOT(ISERROR(SEARCH("Vendredi Saint",E26)))</formula>
    </cfRule>
    <cfRule type="containsText" dxfId="50" priority="55" operator="containsText" text="Journée du patrimoine">
      <formula>NOT(ISERROR(SEARCH("Journée du patrimoine",E26)))</formula>
    </cfRule>
    <cfRule type="containsText" dxfId="49" priority="60" operator="containsText" text="Jour de la fondation">
      <formula>NOT(ISERROR(SEARCH("Jour de la fondation",E26)))</formula>
    </cfRule>
    <cfRule type="containsText" dxfId="48" priority="54" operator="containsText" text="Jour après le jour de l'an">
      <formula>NOT(ISERROR(SEARCH("Jour après le jour de l'an",E26)))</formula>
    </cfRule>
    <cfRule type="containsText" dxfId="47" priority="53" operator="containsText" text="Jour de l'an">
      <formula>NOT(ISERROR(SEARCH("Jour de l'an",E26)))</formula>
    </cfRule>
    <cfRule type="containsText" dxfId="46" priority="52" operator="containsText" text="Actions de grâces">
      <formula>NOT(ISERROR(SEARCH("Actions de grâces",E26)))</formula>
    </cfRule>
    <cfRule type="containsText" dxfId="45" priority="51" operator="containsText" text="Noël">
      <formula>NOT(ISERROR(SEARCH("Noël",E26)))</formula>
    </cfRule>
    <cfRule type="containsText" dxfId="44" priority="50" operator="containsText" text="Jour après Noël">
      <formula>NOT(ISERROR(SEARCH("Jour après Noël",E26)))</formula>
    </cfRule>
  </conditionalFormatting>
  <conditionalFormatting sqref="E31">
    <cfRule type="containsText" dxfId="43" priority="37" operator="containsText" text="Fête du travail">
      <formula>NOT(ISERROR(SEARCH("Fête du travail",E31)))</formula>
    </cfRule>
    <cfRule type="containsText" dxfId="42" priority="35" operator="containsText" text="Fête du Canada">
      <formula>NOT(ISERROR(SEARCH("Fête du Canada",E31)))</formula>
    </cfRule>
    <cfRule type="containsText" dxfId="41" priority="26" operator="containsText" text="Jour après Noël">
      <formula>NOT(ISERROR(SEARCH("Jour après Noël",E31)))</formula>
    </cfRule>
    <cfRule type="containsText" dxfId="40" priority="28" operator="containsText" text="Actions de grâces">
      <formula>NOT(ISERROR(SEARCH("Actions de grâces",E31)))</formula>
    </cfRule>
    <cfRule type="containsText" dxfId="39" priority="29" operator="containsText" text="Jour de l'an">
      <formula>NOT(ISERROR(SEARCH("Jour de l'an",E31)))</formula>
    </cfRule>
    <cfRule type="containsText" dxfId="38" priority="30" operator="containsText" text="Jour après le jour de l'an">
      <formula>NOT(ISERROR(SEARCH("Jour après le jour de l'an",E31)))</formula>
    </cfRule>
    <cfRule type="containsText" dxfId="37" priority="31" operator="containsText" text="Journée du patrimoine">
      <formula>NOT(ISERROR(SEARCH("Journée du patrimoine",E31)))</formula>
    </cfRule>
    <cfRule type="containsText" dxfId="36" priority="32" operator="containsText" text="Vendredi Saint">
      <formula>NOT(ISERROR(SEARCH("Vendredi Saint",E31)))</formula>
    </cfRule>
    <cfRule type="containsText" dxfId="35" priority="33" operator="containsText" text="Patriotes">
      <formula>NOT(ISERROR(SEARCH("Patriotes",E31)))</formula>
    </cfRule>
    <cfRule type="containsText" dxfId="34" priority="34" operator="containsText" text="Fête National du Québec">
      <formula>NOT(ISERROR(SEARCH("Fête National du Québec",E31)))</formula>
    </cfRule>
    <cfRule type="containsText" dxfId="33" priority="27" operator="containsText" text="Noël">
      <formula>NOT(ISERROR(SEARCH("Noël",E31)))</formula>
    </cfRule>
    <cfRule type="containsText" dxfId="32" priority="36" operator="containsText" text="Jour de la fondation">
      <formula>NOT(ISERROR(SEARCH("Jour de la fondation",E31)))</formula>
    </cfRule>
  </conditionalFormatting>
  <conditionalFormatting sqref="E36">
    <cfRule type="containsText" dxfId="31" priority="17" operator="containsText" text="Jour de l'an">
      <formula>NOT(ISERROR(SEARCH("Jour de l'an",E36)))</formula>
    </cfRule>
    <cfRule type="containsText" dxfId="30" priority="24" operator="containsText" text="Jour de la fondation">
      <formula>NOT(ISERROR(SEARCH("Jour de la fondation",E36)))</formula>
    </cfRule>
    <cfRule type="containsText" dxfId="29" priority="23" operator="containsText" text="Fête du Canada">
      <formula>NOT(ISERROR(SEARCH("Fête du Canada",E36)))</formula>
    </cfRule>
    <cfRule type="containsText" dxfId="28" priority="22" operator="containsText" text="Fête National du Québec">
      <formula>NOT(ISERROR(SEARCH("Fête National du Québec",E36)))</formula>
    </cfRule>
    <cfRule type="containsText" dxfId="27" priority="21" operator="containsText" text="Patriotes">
      <formula>NOT(ISERROR(SEARCH("Patriotes",E36)))</formula>
    </cfRule>
    <cfRule type="containsText" dxfId="26" priority="25" operator="containsText" text="Fête du travail">
      <formula>NOT(ISERROR(SEARCH("Fête du travail",E36)))</formula>
    </cfRule>
    <cfRule type="containsText" dxfId="25" priority="20" operator="containsText" text="Vendredi Saint">
      <formula>NOT(ISERROR(SEARCH("Vendredi Saint",E36)))</formula>
    </cfRule>
    <cfRule type="containsText" dxfId="24" priority="19" operator="containsText" text="Journée du patrimoine">
      <formula>NOT(ISERROR(SEARCH("Journée du patrimoine",E36)))</formula>
    </cfRule>
    <cfRule type="containsText" dxfId="23" priority="18" operator="containsText" text="Jour après le jour de l'an">
      <formula>NOT(ISERROR(SEARCH("Jour après le jour de l'an",E36)))</formula>
    </cfRule>
    <cfRule type="containsText" dxfId="22" priority="16" operator="containsText" text="Actions de grâces">
      <formula>NOT(ISERROR(SEARCH("Actions de grâces",E36)))</formula>
    </cfRule>
    <cfRule type="containsText" dxfId="21" priority="15" operator="containsText" text="Noël">
      <formula>NOT(ISERROR(SEARCH("Noël",E36)))</formula>
    </cfRule>
    <cfRule type="containsText" dxfId="20" priority="14" operator="containsText" text="Jour après Noël">
      <formula>NOT(ISERROR(SEARCH("Jour après Noël",E36)))</formula>
    </cfRule>
  </conditionalFormatting>
  <conditionalFormatting sqref="E41">
    <cfRule type="containsText" dxfId="19" priority="2" operator="containsText" text="Jour après Noël">
      <formula>NOT(ISERROR(SEARCH("Jour après Noël",E41)))</formula>
    </cfRule>
    <cfRule type="containsText" dxfId="18" priority="13" operator="containsText" text="Fête du travail">
      <formula>NOT(ISERROR(SEARCH("Fête du travail",E41)))</formula>
    </cfRule>
    <cfRule type="containsText" dxfId="17" priority="12" operator="containsText" text="Jour de la fondation">
      <formula>NOT(ISERROR(SEARCH("Jour de la fondation",E41)))</formula>
    </cfRule>
    <cfRule type="containsText" dxfId="16" priority="11" operator="containsText" text="Fête du Canada">
      <formula>NOT(ISERROR(SEARCH("Fête du Canada",E41)))</formula>
    </cfRule>
    <cfRule type="containsText" dxfId="15" priority="10" operator="containsText" text="Fête National du Québec">
      <formula>NOT(ISERROR(SEARCH("Fête National du Québec",E41)))</formula>
    </cfRule>
    <cfRule type="containsText" dxfId="14" priority="8" operator="containsText" text="Vendredi Saint">
      <formula>NOT(ISERROR(SEARCH("Vendredi Saint",E41)))</formula>
    </cfRule>
    <cfRule type="containsText" dxfId="13" priority="7" operator="containsText" text="Journée du patrimoine">
      <formula>NOT(ISERROR(SEARCH("Journée du patrimoine",E41)))</formula>
    </cfRule>
    <cfRule type="containsText" dxfId="12" priority="6" operator="containsText" text="Jour après le jour de l'an">
      <formula>NOT(ISERROR(SEARCH("Jour après le jour de l'an",E41)))</formula>
    </cfRule>
    <cfRule type="containsText" dxfId="11" priority="5" operator="containsText" text="Jour de l'an">
      <formula>NOT(ISERROR(SEARCH("Jour de l'an",E41)))</formula>
    </cfRule>
    <cfRule type="containsText" dxfId="10" priority="4" operator="containsText" text="Actions de grâces">
      <formula>NOT(ISERROR(SEARCH("Actions de grâces",E41)))</formula>
    </cfRule>
    <cfRule type="containsText" dxfId="9" priority="9" operator="containsText" text="Patriotes">
      <formula>NOT(ISERROR(SEARCH("Patriotes",E41)))</formula>
    </cfRule>
    <cfRule type="containsText" dxfId="8" priority="3" operator="containsText" text="Noël">
      <formula>NOT(ISERROR(SEARCH("Noël",E41)))</formula>
    </cfRule>
  </conditionalFormatting>
  <conditionalFormatting sqref="F15">
    <cfRule type="cellIs" dxfId="7" priority="62" operator="notEqual">
      <formula>SUM($L$11:$M$15)</formula>
    </cfRule>
  </conditionalFormatting>
  <conditionalFormatting sqref="F20">
    <cfRule type="cellIs" dxfId="6" priority="63" operator="notEqual">
      <formula>SUM($L$16:$M$20)</formula>
    </cfRule>
  </conditionalFormatting>
  <conditionalFormatting sqref="F25">
    <cfRule type="cellIs" dxfId="5" priority="64" operator="notEqual">
      <formula>SUM($L$21:$M$25)</formula>
    </cfRule>
  </conditionalFormatting>
  <conditionalFormatting sqref="F30">
    <cfRule type="cellIs" dxfId="4" priority="65" operator="notEqual">
      <formula>SUM($L$26:$M$30)</formula>
    </cfRule>
  </conditionalFormatting>
  <conditionalFormatting sqref="F35">
    <cfRule type="cellIs" dxfId="3" priority="66" operator="notEqual">
      <formula>SUM($L$31:$M$35)</formula>
    </cfRule>
  </conditionalFormatting>
  <conditionalFormatting sqref="F40">
    <cfRule type="cellIs" dxfId="2" priority="67" operator="notEqual">
      <formula>SUM($L$36:$M$40)</formula>
    </cfRule>
  </conditionalFormatting>
  <conditionalFormatting sqref="F45">
    <cfRule type="cellIs" dxfId="1" priority="68" operator="notEqual">
      <formula>SUM($L$41:$M$45)</formula>
    </cfRule>
  </conditionalFormatting>
  <conditionalFormatting sqref="H47">
    <cfRule type="beginsWith" dxfId="0" priority="1" operator="beginsWith" text="Utiliser">
      <formula>LEFT(H47,LEN("Utiliser"))="Utiliser"</formula>
    </cfRule>
  </conditionalFormatting>
  <printOptions horizontalCentered="1" verticalCentered="1"/>
  <pageMargins left="0.43307086614173229" right="0.43307086614173229" top="0.35433070866141736" bottom="0.35433070866141736" header="0.31496062992125984" footer="0.31496062992125984"/>
  <pageSetup scale="66" orientation="portrait" r:id="rId1"/>
  <headerFooter>
    <oddFooter>&amp;L&amp;"Arial,Italique"&amp;Z&amp;F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7DEEFDE-E6F2-4262-88F9-F13CB1BEF92C}">
          <x14:formula1>
            <xm:f>Period!$I$8:$I$12</xm:f>
          </x14:formula1>
          <xm:sqref>H47:I47</xm:sqref>
        </x14:dataValidation>
        <x14:dataValidation type="list" allowBlank="1" showInputMessage="1" showErrorMessage="1" xr:uid="{BE8E7666-3F1F-400B-BB53-7B61F937C232}">
          <x14:formula1>
            <xm:f>Period!$Y$2:$Y$26</xm:f>
          </x14:formula1>
          <xm:sqref>B8:E8</xm:sqref>
        </x14:dataValidation>
        <x14:dataValidation type="list" allowBlank="1" showInputMessage="1" showErrorMessage="1" xr:uid="{A8045B3F-3CC5-44D5-85F0-FF7E2202A4EA}">
          <x14:formula1>
            <xm:f>Period!$I$1:$I$7</xm:f>
          </x14:formula1>
          <xm:sqref>G15:K15 G20:K20 G25:K25 G30:K30 G35:K35 G40:K40 G45:K45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Period</vt:lpstr>
      <vt:lpstr>Dép Can - Usa Carte de Crédit</vt:lpstr>
      <vt:lpstr>Dépenses BC</vt:lpstr>
      <vt:lpstr>Dépenses P NB NE TN</vt:lpstr>
      <vt:lpstr>Dépenses P Ontario</vt:lpstr>
      <vt:lpstr>Dépenses P. QC</vt:lpstr>
      <vt:lpstr>Repas</vt:lpstr>
      <vt:lpstr>FDT - Admin - Achat</vt:lpstr>
      <vt:lpstr>'Dép Can - Usa Carte de Crédit'!Zone_d_impression</vt:lpstr>
      <vt:lpstr>'Dépenses BC'!Zone_d_impression</vt:lpstr>
      <vt:lpstr>'Dépenses P NB NE TN'!Zone_d_impression</vt:lpstr>
      <vt:lpstr>'Dépenses P Ontario'!Zone_d_impression</vt:lpstr>
      <vt:lpstr>'Dépenses P. QC'!Zone_d_impression</vt:lpstr>
      <vt:lpstr>'FDT - Admin - Achat'!Zone_d_impression</vt:lpstr>
      <vt:lpstr>Repas!Zone_d_impression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Karmel Marcotte Lefrancois</dc:creator>
  <cp:lastModifiedBy>Genevieve Marois</cp:lastModifiedBy>
  <cp:lastPrinted>2023-12-20T19:49:28Z</cp:lastPrinted>
  <dcterms:created xsi:type="dcterms:W3CDTF">2019-09-19T19:23:40Z</dcterms:created>
  <dcterms:modified xsi:type="dcterms:W3CDTF">2025-01-07T14:33:39Z</dcterms:modified>
</cp:coreProperties>
</file>