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9F0D391E-DE94-4353-9AC8-940F15837FDD}" xr6:coauthVersionLast="47" xr6:coauthVersionMax="47" xr10:uidLastSave="{00000000-0000-0000-0000-000000000000}"/>
  <bookViews>
    <workbookView xWindow="57480" yWindow="-120" windowWidth="29040" windowHeight="15720" firstSheet="1" activeTab="5" xr2:uid="{BD0B9F10-061C-41D9-9A78-0AC6C54F83C7}"/>
  </bookViews>
  <sheets>
    <sheet name="Period" sheetId="6" state="hidden" r:id="rId1"/>
    <sheet name="Dép Can - Usa Carte de Crédit" sheetId="10" r:id="rId2"/>
    <sheet name="Dépenses P NE TN" sheetId="5" r:id="rId3"/>
    <sheet name="Dépenses P Ontario" sheetId="2" r:id="rId4"/>
    <sheet name="Dépenses P. QC" sheetId="4" r:id="rId5"/>
    <sheet name="Repas" sheetId="7" r:id="rId6"/>
    <sheet name="FDT - Tech pompe" sheetId="12" r:id="rId7"/>
  </sheets>
  <definedNames>
    <definedName name="_xlnm.Print_Area" localSheetId="1">'Dép Can - Usa Carte de Crédit'!$A$1:$P$61</definedName>
    <definedName name="_xlnm.Print_Area" localSheetId="2">'Dépenses P NE TN'!$A$1:$N$55</definedName>
    <definedName name="_xlnm.Print_Area" localSheetId="3">'Dépenses P Ontario'!$A$1:$O$56</definedName>
    <definedName name="_xlnm.Print_Area" localSheetId="4">'Dépenses P. QC'!$A$1:$O$60</definedName>
    <definedName name="_xlnm.Print_Area" localSheetId="6">'FDT - Tech pompe'!$A$1:$O$52</definedName>
    <definedName name="_xlnm.Print_Area" localSheetId="5">Repas!$A$1:$I$30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G4" i="10"/>
  <c r="N4" i="10"/>
  <c r="F5" i="5"/>
  <c r="M5" i="5"/>
  <c r="N5" i="4"/>
  <c r="N5" i="2"/>
  <c r="F5" i="2"/>
  <c r="F5" i="4"/>
  <c r="B2" i="7"/>
  <c r="O8" i="12"/>
  <c r="N14" i="12"/>
  <c r="O6" i="12" l="1"/>
  <c r="O7" i="12"/>
  <c r="O9" i="12"/>
  <c r="H9" i="12"/>
  <c r="H10" i="12"/>
  <c r="N15" i="12"/>
  <c r="N16" i="12"/>
  <c r="N17" i="12"/>
  <c r="D18" i="12"/>
  <c r="O14" i="12" s="1"/>
  <c r="N18" i="12"/>
  <c r="N19" i="12"/>
  <c r="N20" i="12"/>
  <c r="N21" i="12"/>
  <c r="N22" i="12"/>
  <c r="D23" i="12"/>
  <c r="N23" i="12"/>
  <c r="N24" i="12"/>
  <c r="N25" i="12"/>
  <c r="N26" i="12"/>
  <c r="N27" i="12"/>
  <c r="D28" i="12"/>
  <c r="N28" i="12"/>
  <c r="N29" i="12"/>
  <c r="N30" i="12"/>
  <c r="N31" i="12"/>
  <c r="N32" i="12"/>
  <c r="D33" i="12"/>
  <c r="N33" i="12"/>
  <c r="N34" i="12"/>
  <c r="N35" i="12"/>
  <c r="N36" i="12"/>
  <c r="N37" i="12"/>
  <c r="D38" i="12"/>
  <c r="N38" i="12"/>
  <c r="N39" i="12"/>
  <c r="N40" i="12"/>
  <c r="N41" i="12"/>
  <c r="N42" i="12"/>
  <c r="D43" i="12"/>
  <c r="N43" i="12"/>
  <c r="N44" i="12"/>
  <c r="N45" i="12"/>
  <c r="N46" i="12"/>
  <c r="N47" i="12"/>
  <c r="D48" i="12"/>
  <c r="N48" i="12"/>
  <c r="B51" i="12"/>
  <c r="M51" i="12"/>
  <c r="O2" i="12" l="1"/>
  <c r="O19" i="12"/>
  <c r="O24" i="12" s="1"/>
  <c r="O29" i="12" s="1"/>
  <c r="O34" i="12" s="1"/>
  <c r="O39" i="12" s="1"/>
  <c r="O44" i="12" s="1"/>
  <c r="J9" i="10" l="1"/>
  <c r="J10" i="10"/>
  <c r="J11" i="10"/>
  <c r="J12" i="10"/>
  <c r="J13" i="10"/>
  <c r="J14" i="10"/>
  <c r="J8" i="10"/>
  <c r="I9" i="5" l="1"/>
  <c r="I17" i="5"/>
  <c r="I16" i="5"/>
  <c r="I15" i="5"/>
  <c r="K15" i="5" s="1"/>
  <c r="M15" i="5" s="1"/>
  <c r="I14" i="5"/>
  <c r="I10" i="2"/>
  <c r="I17" i="2"/>
  <c r="I16" i="2"/>
  <c r="K16" i="2" s="1"/>
  <c r="I14" i="2"/>
  <c r="I15" i="2"/>
  <c r="I17" i="4"/>
  <c r="I16" i="4"/>
  <c r="I12" i="4"/>
  <c r="I13" i="4"/>
  <c r="I14" i="4"/>
  <c r="I13" i="5"/>
  <c r="K13" i="5" s="1"/>
  <c r="M13" i="5" s="1"/>
  <c r="I12" i="5"/>
  <c r="I11" i="5"/>
  <c r="K11" i="5" s="1"/>
  <c r="M11" i="5" s="1"/>
  <c r="I10" i="5"/>
  <c r="I11" i="4"/>
  <c r="I18" i="4" s="1"/>
  <c r="I10" i="4"/>
  <c r="I9" i="4"/>
  <c r="I9" i="2"/>
  <c r="I11" i="2"/>
  <c r="I12" i="2"/>
  <c r="I13" i="2"/>
  <c r="M1" i="5"/>
  <c r="K14" i="5"/>
  <c r="M14" i="5" s="1"/>
  <c r="M8" i="10"/>
  <c r="L4" i="10"/>
  <c r="B60" i="10"/>
  <c r="J56" i="10"/>
  <c r="L55" i="10"/>
  <c r="L56" i="10" s="1"/>
  <c r="L60" i="10" s="1"/>
  <c r="L54" i="10"/>
  <c r="L53" i="10"/>
  <c r="M52" i="10"/>
  <c r="M51" i="10"/>
  <c r="M50" i="10"/>
  <c r="M49" i="10"/>
  <c r="M48" i="10"/>
  <c r="M47" i="10"/>
  <c r="M46" i="10"/>
  <c r="M45" i="10"/>
  <c r="M44" i="10"/>
  <c r="M43" i="10"/>
  <c r="J39" i="10"/>
  <c r="L38" i="10"/>
  <c r="L37" i="10"/>
  <c r="M36" i="10"/>
  <c r="M35" i="10"/>
  <c r="M34" i="10"/>
  <c r="M33" i="10"/>
  <c r="M32" i="10"/>
  <c r="M31" i="10"/>
  <c r="M30" i="10"/>
  <c r="L26" i="10"/>
  <c r="M26" i="10" s="1"/>
  <c r="J26" i="10"/>
  <c r="M25" i="10"/>
  <c r="M24" i="10"/>
  <c r="M23" i="10"/>
  <c r="M22" i="10"/>
  <c r="M21" i="10"/>
  <c r="M20" i="10"/>
  <c r="L15" i="10"/>
  <c r="J15" i="10"/>
  <c r="M15" i="10"/>
  <c r="H15" i="10"/>
  <c r="M14" i="10"/>
  <c r="M13" i="10"/>
  <c r="M12" i="10"/>
  <c r="M11" i="10"/>
  <c r="M10" i="10"/>
  <c r="M9" i="10"/>
  <c r="L39" i="10"/>
  <c r="M39" i="10" s="1"/>
  <c r="E26" i="7"/>
  <c r="K5" i="5"/>
  <c r="B54" i="5"/>
  <c r="B58" i="4"/>
  <c r="O1" i="2"/>
  <c r="K15" i="2"/>
  <c r="N15" i="2" s="1"/>
  <c r="K14" i="2"/>
  <c r="N14" i="2" s="1"/>
  <c r="G18" i="5"/>
  <c r="F19" i="7"/>
  <c r="F22" i="7"/>
  <c r="E19" i="7"/>
  <c r="E22" i="7" s="1"/>
  <c r="D19" i="7"/>
  <c r="D22" i="7" s="1"/>
  <c r="E24" i="7" s="1"/>
  <c r="B55" i="2"/>
  <c r="L8" i="2"/>
  <c r="L22" i="2"/>
  <c r="L31" i="2"/>
  <c r="L51" i="2"/>
  <c r="K13" i="2"/>
  <c r="N13" i="2" s="1"/>
  <c r="K12" i="2"/>
  <c r="N12" i="2" s="1"/>
  <c r="K11" i="2"/>
  <c r="K45" i="5"/>
  <c r="M45" i="5" s="1"/>
  <c r="I51" i="5"/>
  <c r="K23" i="5"/>
  <c r="M23" i="5"/>
  <c r="I28" i="5"/>
  <c r="I39" i="5"/>
  <c r="K48" i="5"/>
  <c r="M48" i="5"/>
  <c r="K17" i="5"/>
  <c r="M17" i="5" s="1"/>
  <c r="K10" i="5"/>
  <c r="M10" i="5" s="1"/>
  <c r="K34" i="5"/>
  <c r="M34" i="5" s="1"/>
  <c r="K49" i="5"/>
  <c r="M49" i="5" s="1"/>
  <c r="K38" i="5"/>
  <c r="M38" i="5"/>
  <c r="K12" i="5"/>
  <c r="M12" i="5" s="1"/>
  <c r="K27" i="5"/>
  <c r="M27" i="5"/>
  <c r="K32" i="5"/>
  <c r="M32" i="5" s="1"/>
  <c r="M39" i="5" s="1"/>
  <c r="K36" i="5"/>
  <c r="M36" i="5" s="1"/>
  <c r="K43" i="5"/>
  <c r="M43" i="5" s="1"/>
  <c r="M51" i="5" s="1"/>
  <c r="K47" i="5"/>
  <c r="M47" i="5"/>
  <c r="K24" i="5"/>
  <c r="M24" i="5"/>
  <c r="M28" i="5" s="1"/>
  <c r="K26" i="5"/>
  <c r="K28" i="5" s="1"/>
  <c r="M26" i="5"/>
  <c r="K35" i="5"/>
  <c r="M35" i="5"/>
  <c r="K46" i="5"/>
  <c r="M46" i="5" s="1"/>
  <c r="K50" i="5"/>
  <c r="M50" i="5" s="1"/>
  <c r="K25" i="5"/>
  <c r="M25" i="5"/>
  <c r="K33" i="5"/>
  <c r="M33" i="5"/>
  <c r="K37" i="5"/>
  <c r="M37" i="5"/>
  <c r="K44" i="5"/>
  <c r="M44" i="5"/>
  <c r="B4" i="6"/>
  <c r="C4" i="6" s="1"/>
  <c r="B5" i="6" s="1"/>
  <c r="C5" i="6" s="1"/>
  <c r="B6" i="6" s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E7" i="12" s="1"/>
  <c r="T1" i="4"/>
  <c r="L35" i="4" s="1"/>
  <c r="L49" i="4"/>
  <c r="N49" i="4" s="1"/>
  <c r="L48" i="4"/>
  <c r="L52" i="4"/>
  <c r="L47" i="4"/>
  <c r="L38" i="4"/>
  <c r="N38" i="4" s="1"/>
  <c r="L25" i="4"/>
  <c r="L53" i="4"/>
  <c r="L50" i="4"/>
  <c r="K5" i="2"/>
  <c r="K5" i="4"/>
  <c r="E2" i="7"/>
  <c r="C18" i="7" s="1"/>
  <c r="C17" i="7" s="1"/>
  <c r="C16" i="7" s="1"/>
  <c r="C15" i="7" s="1"/>
  <c r="C14" i="7" s="1"/>
  <c r="C13" i="7" s="1"/>
  <c r="C12" i="7" s="1"/>
  <c r="O1" i="4"/>
  <c r="R1" i="4"/>
  <c r="K35" i="4" s="1"/>
  <c r="N35" i="4" s="1"/>
  <c r="K49" i="4"/>
  <c r="K48" i="4"/>
  <c r="N48" i="4"/>
  <c r="K36" i="4"/>
  <c r="K26" i="4"/>
  <c r="K25" i="4"/>
  <c r="N25" i="4"/>
  <c r="K28" i="4"/>
  <c r="K45" i="4"/>
  <c r="K38" i="4"/>
  <c r="K33" i="4"/>
  <c r="K52" i="4"/>
  <c r="N52" i="4"/>
  <c r="K47" i="4"/>
  <c r="N47" i="4"/>
  <c r="K39" i="4"/>
  <c r="Q1" i="4"/>
  <c r="P1" i="4"/>
  <c r="K9" i="4"/>
  <c r="K12" i="4"/>
  <c r="K13" i="4"/>
  <c r="N13" i="4" s="1"/>
  <c r="K14" i="4"/>
  <c r="N14" i="4" s="1"/>
  <c r="L9" i="4"/>
  <c r="L14" i="4"/>
  <c r="L13" i="4"/>
  <c r="L12" i="4"/>
  <c r="L24" i="4"/>
  <c r="L10" i="4"/>
  <c r="K24" i="4"/>
  <c r="K17" i="4"/>
  <c r="K10" i="4"/>
  <c r="N10" i="4" s="1"/>
  <c r="I55" i="4"/>
  <c r="I40" i="4"/>
  <c r="I29" i="4"/>
  <c r="L17" i="4"/>
  <c r="N9" i="4"/>
  <c r="I51" i="2"/>
  <c r="I39" i="2"/>
  <c r="K8" i="2"/>
  <c r="K47" i="2" s="1"/>
  <c r="N47" i="2" s="1"/>
  <c r="K24" i="2"/>
  <c r="K23" i="2"/>
  <c r="K48" i="2"/>
  <c r="N48" i="2"/>
  <c r="K33" i="2"/>
  <c r="N33" i="2" s="1"/>
  <c r="K37" i="2"/>
  <c r="K25" i="2"/>
  <c r="K38" i="2"/>
  <c r="N38" i="2" s="1"/>
  <c r="K26" i="2"/>
  <c r="N26" i="2" s="1"/>
  <c r="K46" i="2"/>
  <c r="N46" i="2"/>
  <c r="K50" i="2"/>
  <c r="N50" i="2" s="1"/>
  <c r="K35" i="2"/>
  <c r="N35" i="2"/>
  <c r="N25" i="2"/>
  <c r="N37" i="2"/>
  <c r="L28" i="2"/>
  <c r="L18" i="2"/>
  <c r="L55" i="2" s="1"/>
  <c r="L39" i="2"/>
  <c r="N24" i="2"/>
  <c r="N23" i="2"/>
  <c r="K9" i="2"/>
  <c r="N9" i="2" s="1"/>
  <c r="K17" i="2"/>
  <c r="N17" i="2" s="1"/>
  <c r="K10" i="2"/>
  <c r="N10" i="2" s="1"/>
  <c r="M56" i="10" l="1"/>
  <c r="K29" i="4"/>
  <c r="C14" i="12"/>
  <c r="C19" i="12"/>
  <c r="C24" i="12" s="1"/>
  <c r="C29" i="12" s="1"/>
  <c r="C34" i="12" s="1"/>
  <c r="C39" i="12" s="1"/>
  <c r="C44" i="12" s="1"/>
  <c r="L29" i="4"/>
  <c r="N33" i="4"/>
  <c r="L44" i="4"/>
  <c r="L28" i="4"/>
  <c r="N28" i="4" s="1"/>
  <c r="L37" i="4"/>
  <c r="I57" i="4"/>
  <c r="M60" i="10"/>
  <c r="J60" i="10"/>
  <c r="L39" i="4"/>
  <c r="N39" i="4" s="1"/>
  <c r="N17" i="4"/>
  <c r="K32" i="2"/>
  <c r="N24" i="4"/>
  <c r="K44" i="4"/>
  <c r="K51" i="4"/>
  <c r="N51" i="4" s="1"/>
  <c r="K27" i="4"/>
  <c r="L51" i="4"/>
  <c r="K34" i="2"/>
  <c r="N34" i="2" s="1"/>
  <c r="L45" i="4"/>
  <c r="N45" i="4" s="1"/>
  <c r="K49" i="2"/>
  <c r="N49" i="2" s="1"/>
  <c r="K43" i="2"/>
  <c r="L54" i="4"/>
  <c r="K51" i="5"/>
  <c r="I18" i="5"/>
  <c r="I53" i="5" s="1"/>
  <c r="K36" i="2"/>
  <c r="N36" i="2" s="1"/>
  <c r="K44" i="2"/>
  <c r="N44" i="2" s="1"/>
  <c r="K50" i="4"/>
  <c r="N50" i="4" s="1"/>
  <c r="K54" i="4"/>
  <c r="K34" i="4"/>
  <c r="L27" i="4"/>
  <c r="K39" i="5"/>
  <c r="N11" i="2"/>
  <c r="L16" i="4"/>
  <c r="L26" i="4"/>
  <c r="N26" i="4" s="1"/>
  <c r="K27" i="2"/>
  <c r="N27" i="2" s="1"/>
  <c r="N28" i="2" s="1"/>
  <c r="K45" i="2"/>
  <c r="N45" i="2" s="1"/>
  <c r="K46" i="4"/>
  <c r="N46" i="4" s="1"/>
  <c r="L36" i="4"/>
  <c r="N36" i="4" s="1"/>
  <c r="L34" i="4"/>
  <c r="N12" i="4"/>
  <c r="K53" i="4"/>
  <c r="N53" i="4" s="1"/>
  <c r="K37" i="4"/>
  <c r="N37" i="4" s="1"/>
  <c r="L33" i="4"/>
  <c r="L46" i="4"/>
  <c r="K16" i="5"/>
  <c r="M16" i="5" s="1"/>
  <c r="K9" i="5"/>
  <c r="K18" i="2"/>
  <c r="I18" i="2"/>
  <c r="I54" i="2" s="1"/>
  <c r="N16" i="2"/>
  <c r="N18" i="2" s="1"/>
  <c r="K16" i="4"/>
  <c r="N16" i="4" s="1"/>
  <c r="K11" i="4"/>
  <c r="N11" i="4" s="1"/>
  <c r="L11" i="4"/>
  <c r="K55" i="4" l="1"/>
  <c r="N44" i="4"/>
  <c r="N55" i="4" s="1"/>
  <c r="K28" i="2"/>
  <c r="K55" i="2" s="1"/>
  <c r="N40" i="4"/>
  <c r="N29" i="4"/>
  <c r="K39" i="2"/>
  <c r="N32" i="2"/>
  <c r="N39" i="2" s="1"/>
  <c r="N55" i="2" s="1"/>
  <c r="N43" i="2"/>
  <c r="N51" i="2" s="1"/>
  <c r="K51" i="2"/>
  <c r="L40" i="4"/>
  <c r="N34" i="4"/>
  <c r="L18" i="4"/>
  <c r="N54" i="4"/>
  <c r="N27" i="4"/>
  <c r="L55" i="4"/>
  <c r="K40" i="4"/>
  <c r="K18" i="5"/>
  <c r="K54" i="5" s="1"/>
  <c r="M9" i="5"/>
  <c r="M18" i="5" s="1"/>
  <c r="M54" i="5" s="1"/>
  <c r="N18" i="4"/>
  <c r="N58" i="4" s="1"/>
  <c r="K18" i="4"/>
  <c r="K58" i="4" s="1"/>
  <c r="L5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L6" authorId="0" shapeId="0" xr:uid="{10D6E7D0-1D80-4955-8BE4-27220D90EE9B}">
      <text>
        <r>
          <rPr>
            <b/>
            <sz val="9"/>
            <color indexed="81"/>
            <rFont val="Tahoma"/>
            <family val="2"/>
          </rPr>
          <t>Montant de votre relevé de carte de crédit</t>
        </r>
      </text>
    </comment>
    <comment ref="H7" authorId="0" shapeId="0" xr:uid="{C5015770-3ED7-4710-AE67-A376E2B7A3D8}">
      <text>
        <r>
          <rPr>
            <b/>
            <sz val="9"/>
            <color indexed="81"/>
            <rFont val="Tahoma"/>
            <family val="2"/>
          </rPr>
          <t>Inscrire seulement miles</t>
        </r>
      </text>
    </comment>
    <comment ref="J18" authorId="0" shapeId="0" xr:uid="{C79E81FF-DE75-4B6B-A7EB-16EAE48B3A36}">
      <text>
        <r>
          <rPr>
            <b/>
            <sz val="9"/>
            <color indexed="81"/>
            <rFont val="Tahoma"/>
            <family val="2"/>
          </rPr>
          <t>Montant de votre facture usa et inscrire seulement des chiffres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DED22451-81F3-4011-8E08-57218B4179D5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6F1616A2-E654-4C2D-B2E3-A62C5CB053D0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9CAAEA46-D8CF-4E73-907E-C85FBDCD5105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AAB548A4-0551-48EA-BED0-B61AE119CCED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G4" authorId="1" shapeId="0" xr:uid="{0C5B0C18-8E95-4BFC-9D04-C4E63E11D5E5}">
      <text>
        <r>
          <rPr>
            <b/>
            <sz val="9"/>
            <color indexed="81"/>
            <rFont val="Tahoma"/>
            <family val="2"/>
          </rPr>
          <t>Writing number project</t>
        </r>
      </text>
    </comment>
    <comment ref="F11" authorId="1" shapeId="0" xr:uid="{AB78CDEF-4B3F-4767-AC05-CA367B9C16D5}">
      <text>
        <r>
          <rPr>
            <b/>
            <sz val="9"/>
            <color indexed="81"/>
            <rFont val="Tahoma"/>
            <family val="2"/>
          </rPr>
          <t>Inscrire seulement un  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Marélie Robert-Croteau</author>
  </authors>
  <commentList>
    <comment ref="G49" authorId="0" shapeId="0" xr:uid="{B0979ACD-D5C5-44CB-9BF5-9C8ACC5E970E}">
      <text>
        <r>
          <rPr>
            <b/>
            <sz val="9"/>
            <color indexed="81"/>
            <rFont val="Tahoma"/>
            <family val="2"/>
          </rPr>
          <t>Inscrire le nombres d'heures que vous voulez mettre en banque ou utiliser de votre banque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<sst xmlns="http://schemas.openxmlformats.org/spreadsheetml/2006/main" count="547" uniqueCount="255">
  <si>
    <t>TOTAL</t>
  </si>
  <si>
    <t>KM</t>
  </si>
  <si>
    <t>DATE</t>
  </si>
  <si>
    <t>CUSTOMER NAME AND PLACE</t>
  </si>
  <si>
    <t>NB /KM</t>
  </si>
  <si>
    <t>CTI</t>
  </si>
  <si>
    <t>Note 1</t>
  </si>
  <si>
    <t>= Taux de récupération de la composante provinciale de la TVH en ontario</t>
  </si>
  <si>
    <t>Une grande entreprise sera tenue de restituer ou "récupérer" les CTI attribuables à la composante provinciale de la TVH qui est payé à l'égard d'un bien ou d'un service. Les personnes assujetties aux restrictions des CTI devront indiquer sépartément dans leur déclarations</t>
  </si>
  <si>
    <t>de taxes, les CTI à 100% ainsi que la portion restituée des CTI. Les restrictions seront éliminées progressivement en réduisant les taux. Ces taux sont les suivants :</t>
  </si>
  <si>
    <t>100% du 1er juillet 2010 au 10 juin 2015</t>
  </si>
  <si>
    <t>75% du 1er juillet 2015 au 30 juin 2016</t>
  </si>
  <si>
    <t>50% du 1er juillet 2016 au 30 juin 2017</t>
  </si>
  <si>
    <t>25% du 1er juillet 2017 au 30 juin 2018</t>
  </si>
  <si>
    <t>0% à partir du 1er juillet 2018</t>
  </si>
  <si>
    <t>CUSTMER NAME, PLACE AND GUEST</t>
  </si>
  <si>
    <t>Per diem :13/113 x 50%
Repas: t.r.p. x 50%</t>
  </si>
  <si>
    <t>DESCRIPTION</t>
  </si>
  <si>
    <t>CTI (note 1)</t>
  </si>
  <si>
    <t>t.r.p</t>
  </si>
  <si>
    <t>n.a</t>
  </si>
  <si>
    <t>taux de taxe</t>
  </si>
  <si>
    <t>Pér</t>
  </si>
  <si>
    <t>NB / KM</t>
  </si>
  <si>
    <t>RTI</t>
  </si>
  <si>
    <t>5/105</t>
  </si>
  <si>
    <t>Per diem: 5/105x50%
Repas: t.r.p. x 50%</t>
  </si>
  <si>
    <t>Per diem: (9,975/109,975)x50%x¹Taux
Repas: (t.r.p. x 50%) x ¹Taux</t>
  </si>
  <si>
    <t>t.r.p.</t>
  </si>
  <si>
    <t>t.r.p. x ¹Taux</t>
  </si>
  <si>
    <r>
      <t xml:space="preserve">(9,975/109,975) x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taux</t>
    </r>
  </si>
  <si>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 xml:space="preserve"> Taux de récupération des RTI</t>
    </r>
  </si>
  <si>
    <t>15/115</t>
  </si>
  <si>
    <t>Per diem: 15/115 x 50%
Repas:  t.r.p x 50%</t>
  </si>
  <si>
    <t>2018 : 25%
2019 : 50%
2020 : 75%
2021 : 100%</t>
  </si>
  <si>
    <t>5/115</t>
  </si>
  <si>
    <t>9,975/109,975</t>
  </si>
  <si>
    <t>5/114,975</t>
  </si>
  <si>
    <t>9,975/114,975</t>
  </si>
  <si>
    <t>REF</t>
  </si>
  <si>
    <t>BWD</t>
  </si>
  <si>
    <t>x</t>
  </si>
  <si>
    <t>EMPLOYEE SIGNATURE</t>
  </si>
  <si>
    <t>AUTHORIZED SIGNATURE</t>
  </si>
  <si>
    <t>Grand total</t>
  </si>
  <si>
    <t xml:space="preserve">TOTAL $ </t>
  </si>
  <si>
    <t>TOTAL:</t>
  </si>
  <si>
    <t>Date</t>
  </si>
  <si>
    <t>13/113</t>
  </si>
  <si>
    <t>Verification currency conversion Usa - Can</t>
  </si>
  <si>
    <t>Miles</t>
  </si>
  <si>
    <t>NB /Miles</t>
  </si>
  <si>
    <t>Tx</t>
  </si>
  <si>
    <t>Timmins</t>
  </si>
  <si>
    <t>Total Usa</t>
  </si>
  <si>
    <t>Amount to pay</t>
  </si>
  <si>
    <t>Tx Average</t>
  </si>
  <si>
    <t>Heures</t>
  </si>
  <si>
    <t>Lundi</t>
  </si>
  <si>
    <t>Mardi</t>
  </si>
  <si>
    <t>Mercredi</t>
  </si>
  <si>
    <t>Jeudi</t>
  </si>
  <si>
    <t>Vendredi</t>
  </si>
  <si>
    <t>Samedi</t>
  </si>
  <si>
    <t>Semaine finissant le</t>
  </si>
  <si>
    <t>Approuvé par</t>
  </si>
  <si>
    <t>Souper</t>
  </si>
  <si>
    <t>Déjeuner</t>
  </si>
  <si>
    <t>Total pér repas</t>
  </si>
  <si>
    <t>Dimanche</t>
  </si>
  <si>
    <t>Mercrdi</t>
  </si>
  <si>
    <t>Jours</t>
  </si>
  <si>
    <t>#PROJET</t>
  </si>
  <si>
    <t xml:space="preserve">Semaine finissant le </t>
  </si>
  <si>
    <t>Projet:</t>
  </si>
  <si>
    <t>Repas</t>
  </si>
  <si>
    <t>Comptabilité</t>
  </si>
  <si>
    <t>Nom de l'employé</t>
  </si>
  <si>
    <t>Employé</t>
  </si>
  <si>
    <t>Dîner</t>
  </si>
  <si>
    <t>Signature de l'employé</t>
  </si>
  <si>
    <t>Dépense
Nouvelle écosse</t>
  </si>
  <si>
    <t>Projet</t>
  </si>
  <si>
    <t>Montant</t>
  </si>
  <si>
    <t>Avant taxes</t>
  </si>
  <si>
    <t># Compte</t>
  </si>
  <si>
    <t>Numéro Vols internationaux</t>
  </si>
  <si>
    <t>Essence, repas levée de fond, cellulaire, location voiture, propane</t>
  </si>
  <si>
    <t>Repas et divertissement</t>
  </si>
  <si>
    <t>Pour les repas perdiem prendre 1ere ligne 5/115 * 50%</t>
  </si>
  <si>
    <t>Autres</t>
  </si>
  <si>
    <t>Nom du client, lieu et invité</t>
  </si>
  <si>
    <t>Per diem Repas</t>
  </si>
  <si>
    <t>Signature autorisée</t>
  </si>
  <si>
    <t>Grand Total</t>
  </si>
  <si>
    <t>Per diem repas</t>
  </si>
  <si>
    <t>Numéro Vols Nationaux</t>
  </si>
  <si>
    <t>Hotêl, taxi, stationnement, autre dépenses</t>
  </si>
  <si>
    <t>* Vous devez nous fournir vos facture de dépenses pour obtenir votre remboursement</t>
  </si>
  <si>
    <t xml:space="preserve"> Pour les repas perdiem prendre 1ere ligne 5/105 * 50%</t>
  </si>
  <si>
    <t>,</t>
  </si>
  <si>
    <t>Dépenses
Ontario</t>
  </si>
  <si>
    <t>Pour les repas perdiem prendre 1ere ligne 13/113 *50%</t>
  </si>
  <si>
    <t>A Payer</t>
  </si>
  <si>
    <t>Numéro Vol Internationaux</t>
  </si>
  <si>
    <t>Essence, repas levée de fond, cellulaire, location de voiture, propane</t>
  </si>
  <si>
    <t>Hotêl, taxi, stationnement, autres dépenses</t>
  </si>
  <si>
    <t>Usa
$ Seulement</t>
  </si>
  <si>
    <t>Canadian
$ Seulement</t>
  </si>
  <si>
    <t>Pour les repas perdiem prendre 1 ere ligne</t>
  </si>
  <si>
    <t>Dépenses Québec</t>
  </si>
  <si>
    <t>Férié</t>
  </si>
  <si>
    <t>* Pour créer une copie de la feuille : CTRL + Clique gauche de la souris maintenir et glisser</t>
  </si>
  <si>
    <t>* Vous devez fournir votre relevé de compte de carte de crédit</t>
  </si>
  <si>
    <t>Vacance</t>
  </si>
  <si>
    <t>Vacance sans solde</t>
  </si>
  <si>
    <t>congé maladie</t>
  </si>
  <si>
    <t>Version 2,0</t>
  </si>
  <si>
    <t>RÉGION</t>
  </si>
  <si>
    <t>1011 - Sherbrooke</t>
  </si>
  <si>
    <t>1012 - Varenne</t>
  </si>
  <si>
    <t>1021 - Halifax</t>
  </si>
  <si>
    <t>1030 - Nouveau Brunswick</t>
  </si>
  <si>
    <t>1040 - Terre-Neuve</t>
  </si>
  <si>
    <t>1050 - Ontario</t>
  </si>
  <si>
    <t>1060 - Alberta</t>
  </si>
  <si>
    <t>1070 - Colombie-Britanique</t>
  </si>
  <si>
    <t>3001 - Guyanne</t>
  </si>
  <si>
    <t>3002 - Suriname</t>
  </si>
  <si>
    <t>4001 -Bermudes</t>
  </si>
  <si>
    <t>5001 - Burkina</t>
  </si>
  <si>
    <t>5002 - Senegal</t>
  </si>
  <si>
    <t>5003 - Togo</t>
  </si>
  <si>
    <t>5004 - Mali</t>
  </si>
  <si>
    <t>5005 -Cote d'Ivoire</t>
  </si>
  <si>
    <t>5006 -Namibia</t>
  </si>
  <si>
    <t>10001 GC</t>
  </si>
  <si>
    <t>10002 RC</t>
  </si>
  <si>
    <t>10003 DD</t>
  </si>
  <si>
    <t>10004 BLAST</t>
  </si>
  <si>
    <t>10005 AIR CORE(AC)</t>
  </si>
  <si>
    <t>10006 RAB</t>
  </si>
  <si>
    <t>10007 SONIC</t>
  </si>
  <si>
    <t>10008 AUTRES</t>
  </si>
  <si>
    <t xml:space="preserve">10099 FORAGE MINIER, TOTAL </t>
  </si>
  <si>
    <t xml:space="preserve">10100 FORAGE SPÉCIALISÉ </t>
  </si>
  <si>
    <t>10101 PILLING</t>
  </si>
  <si>
    <t>10102 PIEUX</t>
  </si>
  <si>
    <t xml:space="preserve">10199 FORAGE SPÉCIALISÉ , TOTAL </t>
  </si>
  <si>
    <t>10200 FORAGES D'EAU ET PUITS</t>
  </si>
  <si>
    <t>10201 PIEZOMÈTRE</t>
  </si>
  <si>
    <t>10202 ASCENSEUR</t>
  </si>
  <si>
    <t xml:space="preserve">10203 DIRECTIONNELS </t>
  </si>
  <si>
    <t>10204 HYDROFRACTURATIONS</t>
  </si>
  <si>
    <t>10205 PUITS MUNICIPAUX</t>
  </si>
  <si>
    <t>10206 PUITS D'EAU</t>
  </si>
  <si>
    <t xml:space="preserve">10400 GÉOTHERMIE </t>
  </si>
  <si>
    <t>10401 GÉOTHERMIE RÉSIDENTIELLE</t>
  </si>
  <si>
    <t>10402 GÉOTHERMIE INSTITUTIONNEL</t>
  </si>
  <si>
    <t xml:space="preserve">10403 GÉOTHERMIE COMMERCIAL </t>
  </si>
  <si>
    <t>10999 ADMINISTRATION(AUTRES)</t>
  </si>
  <si>
    <t>Dimensiom Activité</t>
  </si>
  <si>
    <t>CHOISIR
 Région</t>
  </si>
  <si>
    <t>CHOISIR
code activité</t>
  </si>
  <si>
    <t># employé</t>
  </si>
  <si>
    <t>Nom du superviseur</t>
  </si>
  <si>
    <t>signature superviseur</t>
  </si>
  <si>
    <t>mises a jours 1 septembre 2021</t>
  </si>
  <si>
    <t xml:space="preserve">service administratif seulement  </t>
  </si>
  <si>
    <t>Bien identifier le point de départ et le point d'arrivée</t>
  </si>
  <si>
    <t>L'option Maps du site Google sert de référence pour établir le chemin le plus
usuellement emprunté entre les 2 points correspond au 1er trajet suggéré par Google Maps</t>
  </si>
  <si>
    <r>
      <t>L'option Maps du site Google sert de référence pour établir le chemin le plus
usuellement emprunté entre les 2 points correspond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trajet suggéré par Google Maps</t>
    </r>
  </si>
  <si>
    <t>2001 - Caroline du Sud</t>
  </si>
  <si>
    <t>5007-Guinée</t>
  </si>
  <si>
    <t>1015 -Val d'or</t>
  </si>
  <si>
    <t>2003-Caroline du Nord</t>
  </si>
  <si>
    <t>2004-Wyoming</t>
  </si>
  <si>
    <t>4201 - Iles Caimans</t>
  </si>
  <si>
    <t>Heures en banque</t>
  </si>
  <si>
    <t>Mettre heures en banque</t>
  </si>
  <si>
    <t>Utiliser heures en banque</t>
  </si>
  <si>
    <t>Mettre heures supplémentaires en banque</t>
  </si>
  <si>
    <t>Payer nombre d'heures spécifiées</t>
  </si>
  <si>
    <t>Congé spécial</t>
  </si>
  <si>
    <t>Formation</t>
  </si>
  <si>
    <t>signature de l'employé</t>
  </si>
  <si>
    <t>Date d'impression</t>
  </si>
  <si>
    <t>TOTAL CUMULATIF</t>
  </si>
  <si>
    <t xml:space="preserve">Instalation
+Forage </t>
  </si>
  <si>
    <t>Installation
pompe</t>
  </si>
  <si>
    <t>réparation atelier</t>
  </si>
  <si>
    <t>#rapport</t>
  </si>
  <si>
    <t>heures</t>
  </si>
  <si>
    <t>Jour</t>
  </si>
  <si>
    <t>***Prime d'égout 100$</t>
  </si>
  <si>
    <t>**Call de service 90 $</t>
  </si>
  <si>
    <t>*Garde 80 $</t>
  </si>
  <si>
    <t>Installation +forage</t>
  </si>
  <si>
    <t>(INSCRIRE LE NOM DU CLIENT)</t>
  </si>
  <si>
    <t>Aide mémoire- payable si facturé au client</t>
  </si>
  <si>
    <t>Installation de pompe</t>
  </si>
  <si>
    <t>Semaine finissant le :</t>
  </si>
  <si>
    <t>Réparation en atelier</t>
  </si>
  <si>
    <t>Période de paie :</t>
  </si>
  <si>
    <t>QC0000</t>
  </si>
  <si>
    <t>Numéro employé :</t>
  </si>
  <si>
    <t>nombre</t>
  </si>
  <si>
    <t xml:space="preserve">APPEL
D'URGENCE  </t>
  </si>
  <si>
    <t>Nom :</t>
  </si>
  <si>
    <t>NON</t>
  </si>
  <si>
    <t xml:space="preserve">GARDE  </t>
  </si>
  <si>
    <t>OUI</t>
  </si>
  <si>
    <t>oui/non</t>
  </si>
  <si>
    <t>Feuille de présence</t>
  </si>
  <si>
    <t>Nouvelle écosse - Terre-Neuve</t>
  </si>
  <si>
    <t>6001 - Arabie Saoudite</t>
  </si>
  <si>
    <t>5010 - Zambie</t>
  </si>
  <si>
    <t>5009 - Afrique du Sud</t>
  </si>
  <si>
    <t>5008- Maroc</t>
  </si>
  <si>
    <t>2030 - Caroline du sud (CHESTERFIELD)</t>
  </si>
  <si>
    <t>2008 - Oregon</t>
  </si>
  <si>
    <t>2007- Floride (LAKE)</t>
  </si>
  <si>
    <t>2006 - Caroline du Nord (CLEVELAND)</t>
  </si>
  <si>
    <t>2005 - Nevada</t>
  </si>
  <si>
    <t>2003-Caroline du Nord (MONTGOMERY)</t>
  </si>
  <si>
    <t>1013 - Granby</t>
  </si>
  <si>
    <t>Day</t>
  </si>
  <si>
    <t>Holiday</t>
  </si>
  <si>
    <t>Per</t>
  </si>
  <si>
    <t>Quebec</t>
  </si>
  <si>
    <t>ONT</t>
  </si>
  <si>
    <t>CB</t>
  </si>
  <si>
    <t>USA</t>
  </si>
  <si>
    <t>New Year's Day</t>
  </si>
  <si>
    <t>X</t>
  </si>
  <si>
    <t>Next day of new day</t>
  </si>
  <si>
    <t>Heritage Day</t>
  </si>
  <si>
    <t>On Good Friday</t>
  </si>
  <si>
    <t>Patriot's Day</t>
  </si>
  <si>
    <t>National holiday of Quebec</t>
  </si>
  <si>
    <t>Canada day</t>
  </si>
  <si>
    <t>Independance Day</t>
  </si>
  <si>
    <t>Fête Colombie-Britanique</t>
  </si>
  <si>
    <t>Natal Day</t>
  </si>
  <si>
    <t>Labor Day</t>
  </si>
  <si>
    <t>Thanksgiving</t>
  </si>
  <si>
    <t>Day remembrace</t>
  </si>
  <si>
    <t>Thanksgiving Day </t>
  </si>
  <si>
    <t xml:space="preserve">Next day Thanksgiving </t>
  </si>
  <si>
    <t>Christmas Day</t>
  </si>
  <si>
    <t>Day after Christmas</t>
  </si>
  <si>
    <t>Total de jours payé par CIE</t>
  </si>
  <si>
    <t>CHOISIR RÉGION</t>
  </si>
  <si>
    <t>CCQ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</si>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</sst>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[$-C0C]d\ mmmm\,\ yyyy;@"/>
    <numFmt numFmtId="166" formatCode="#&quot; &quot;??/???"/>
    <numFmt numFmtId="167" formatCode="[$-F800]dddd\,\ mmmm\ dd\,\ yyyy"/>
    <numFmt numFmtId="168" formatCode="[$-1009]mmmm\ d\,\ yyyy;@"/>
    <numFmt numFmtId="169" formatCode="[$-C0C]d\ mmm\ yyyy;@"/>
    <numFmt numFmtId="170" formatCode="#,##0.00\ &quot;$&quot;"/>
    <numFmt numFmtId="171" formatCode="_-[$$-1009]* #,##0.00_-;\-[$$-1009]* #,##0.00_-;_-[$$-1009]* &quot;-&quot;??_-;_-@_-"/>
    <numFmt numFmtId="172" formatCode="[$$-409]#,##0.00"/>
    <numFmt numFmtId="173" formatCode="_ * #,##0.00_)&quot; $&quot;_ ;_ * \(#,##0.00&quot;) $&quot;_ ;_ * \-??_)&quot; $&quot;_ ;_ @_ "/>
    <numFmt numFmtId="174" formatCode="dddd&quot;, &quot;mmmm\ dd&quot;, &quot;yyyy"/>
    <numFmt numFmtId="175" formatCode="[$$-409]#,##0.00&quot; /miles&quot;"/>
    <numFmt numFmtId="176" formatCode="0.000000"/>
    <numFmt numFmtId="177" formatCode="[$$-409]#,##0.00_);\([$$-409]#,##0.00\)"/>
    <numFmt numFmtId="178" formatCode="d\ mmm\ yyyy;@"/>
    <numFmt numFmtId="179" formatCode="#,##0.00\ [$$-C0C]"/>
    <numFmt numFmtId="180" formatCode="[$-1009]d/mmm/yy;@"/>
  </numFmts>
  <fonts count="8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1"/>
      <name val="Script"/>
    </font>
    <font>
      <sz val="11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8"/>
      <name val="Segoe Script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2"/>
      <name val="Tahoma"/>
      <family val="2"/>
    </font>
    <font>
      <sz val="11"/>
      <color indexed="8"/>
      <name val="Calibri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8"/>
      <name val="Script"/>
      <family val="4"/>
      <charset val="255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b/>
      <sz val="9"/>
      <color theme="3" tint="0.39997558519241921"/>
      <name val="Arial"/>
      <family val="2"/>
    </font>
    <font>
      <b/>
      <sz val="14"/>
      <color rgb="FF0070C0"/>
      <name val="Tahoma"/>
      <family val="2"/>
    </font>
    <font>
      <sz val="11"/>
      <color rgb="FF222222"/>
      <name val="Arial"/>
      <family val="2"/>
    </font>
    <font>
      <sz val="9"/>
      <color indexed="81"/>
      <name val="Tahoma"/>
      <family val="2"/>
    </font>
    <font>
      <vertAlign val="superscript"/>
      <sz val="8"/>
      <name val="Arial"/>
      <family val="2"/>
    </font>
    <font>
      <sz val="7"/>
      <color theme="1"/>
      <name val="Arial"/>
      <family val="2"/>
    </font>
    <font>
      <sz val="9"/>
      <name val="Tahoma"/>
      <family val="2"/>
    </font>
    <font>
      <b/>
      <sz val="10"/>
      <color rgb="FF002060"/>
      <name val="Arial"/>
      <family val="2"/>
    </font>
    <font>
      <sz val="14"/>
      <color theme="1"/>
      <name val="Calibri"/>
      <family val="2"/>
      <scheme val="minor"/>
    </font>
    <font>
      <i/>
      <sz val="18"/>
      <color theme="1"/>
      <name val="AR BERKLEY"/>
    </font>
    <font>
      <b/>
      <sz val="9"/>
      <name val="Tahoma"/>
      <family val="2"/>
    </font>
    <font>
      <sz val="9"/>
      <color rgb="FF000000"/>
      <name val="Verdana"/>
      <family val="2"/>
    </font>
    <font>
      <b/>
      <sz val="16"/>
      <color rgb="FF000000"/>
      <name val="Verdana"/>
      <family val="2"/>
    </font>
    <font>
      <b/>
      <sz val="10"/>
      <color theme="0"/>
      <name val="Verdana"/>
      <family val="2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sz val="12"/>
      <color theme="1"/>
      <name val="Times New Roman"/>
      <family val="1"/>
    </font>
    <font>
      <b/>
      <sz val="24"/>
      <color rgb="FF002060"/>
      <name val="Verdana"/>
      <family val="2"/>
    </font>
    <font>
      <b/>
      <sz val="10"/>
      <color rgb="FF002060"/>
      <name val="Verdana"/>
      <family val="2"/>
    </font>
    <font>
      <b/>
      <sz val="9"/>
      <color rgb="FF002060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Times New Roman"/>
      <family val="1"/>
    </font>
    <font>
      <b/>
      <sz val="12"/>
      <color theme="0"/>
      <name val="Verdana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16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E9EEEF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theme="9"/>
      </patternFill>
    </fill>
    <fill>
      <patternFill patternType="solid">
        <fgColor rgb="FF002060"/>
        <bgColor rgb="FF95AEB1"/>
      </patternFill>
    </fill>
    <fill>
      <patternFill patternType="solid">
        <fgColor theme="4" tint="0.79998168889431442"/>
        <bgColor rgb="FFE9EEEF"/>
      </patternFill>
    </fill>
    <fill>
      <patternFill patternType="solid">
        <fgColor theme="4" tint="0.79998168889431442"/>
        <bgColor theme="9"/>
      </patternFill>
    </fill>
    <fill>
      <patternFill patternType="solid">
        <fgColor rgb="FF002060"/>
        <bgColor indexed="64"/>
      </patternFill>
    </fill>
  </fills>
  <borders count="1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808080"/>
      </right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medium">
        <color indexed="64"/>
      </left>
      <right style="thin">
        <color rgb="FF808080"/>
      </right>
      <top/>
      <bottom/>
      <diagonal/>
    </border>
    <border>
      <left/>
      <right/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808080"/>
      </right>
      <top style="medium">
        <color indexed="64"/>
      </top>
      <bottom/>
      <diagonal/>
    </border>
    <border>
      <left/>
      <right/>
      <top style="thin">
        <color rgb="FF808080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9" fontId="25" fillId="0" borderId="0"/>
    <xf numFmtId="0" fontId="24" fillId="0" borderId="0"/>
    <xf numFmtId="44" fontId="24" fillId="0" borderId="0" applyFont="0" applyFill="0" applyBorder="0" applyAlignment="0" applyProtection="0"/>
    <xf numFmtId="0" fontId="25" fillId="0" borderId="0"/>
    <xf numFmtId="164" fontId="40" fillId="0" borderId="0" applyFont="0" applyFill="0" applyBorder="0" applyAlignment="0" applyProtection="0"/>
    <xf numFmtId="44" fontId="24" fillId="0" borderId="0" applyFont="0" applyFill="0" applyBorder="0" applyAlignment="0" applyProtection="0"/>
    <xf numFmtId="173" fontId="24" fillId="0" borderId="0" applyFill="0" applyBorder="0" applyAlignment="0" applyProtection="0"/>
    <xf numFmtId="44" fontId="2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4" fillId="0" borderId="0" applyFont="0" applyFill="0" applyBorder="0" applyAlignment="0" applyProtection="0"/>
    <xf numFmtId="173" fontId="24" fillId="0" borderId="0" applyFill="0" applyBorder="0" applyAlignment="0" applyProtection="0"/>
    <xf numFmtId="174" fontId="24" fillId="0" borderId="0"/>
    <xf numFmtId="169" fontId="25" fillId="0" borderId="0"/>
    <xf numFmtId="174" fontId="40" fillId="0" borderId="0"/>
    <xf numFmtId="169" fontId="25" fillId="0" borderId="0"/>
    <xf numFmtId="174" fontId="24" fillId="0" borderId="0"/>
    <xf numFmtId="9" fontId="24" fillId="0" borderId="0" applyFont="0" applyFill="0" applyBorder="0" applyAlignment="0" applyProtection="0"/>
    <xf numFmtId="9" fontId="24" fillId="0" borderId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830">
    <xf numFmtId="0" fontId="0" fillId="0" borderId="0" xfId="0"/>
    <xf numFmtId="0" fontId="6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3" borderId="0" xfId="0" applyFont="1" applyFill="1"/>
    <xf numFmtId="9" fontId="11" fillId="3" borderId="0" xfId="0" applyNumberFormat="1" applyFont="1" applyFill="1" applyAlignment="1">
      <alignment horizontal="center"/>
    </xf>
    <xf numFmtId="49" fontId="10" fillId="3" borderId="0" xfId="0" quotePrefix="1" applyNumberFormat="1" applyFont="1" applyFill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3" fontId="22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1" applyNumberFormat="1"/>
    <xf numFmtId="169" fontId="25" fillId="0" borderId="0" xfId="1"/>
    <xf numFmtId="0" fontId="25" fillId="0" borderId="0" xfId="1" applyNumberFormat="1" applyAlignment="1">
      <alignment horizontal="center"/>
    </xf>
    <xf numFmtId="14" fontId="25" fillId="0" borderId="0" xfId="1" applyNumberFormat="1"/>
    <xf numFmtId="0" fontId="16" fillId="0" borderId="0" xfId="1" applyNumberFormat="1" applyFont="1" applyAlignment="1">
      <alignment horizontal="center"/>
    </xf>
    <xf numFmtId="169" fontId="25" fillId="0" borderId="0" xfId="1" applyAlignment="1">
      <alignment horizontal="center"/>
    </xf>
    <xf numFmtId="0" fontId="24" fillId="0" borderId="0" xfId="2" applyAlignment="1">
      <alignment horizontal="center"/>
    </xf>
    <xf numFmtId="0" fontId="24" fillId="0" borderId="0" xfId="2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2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wrapText="1"/>
    </xf>
    <xf numFmtId="0" fontId="15" fillId="0" borderId="0" xfId="0" applyFont="1"/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170" fontId="7" fillId="0" borderId="18" xfId="0" applyNumberFormat="1" applyFont="1" applyBorder="1" applyAlignment="1">
      <alignment horizontal="center" vertical="center"/>
    </xf>
    <xf numFmtId="44" fontId="6" fillId="1" borderId="1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7" fontId="27" fillId="0" borderId="0" xfId="2" applyNumberFormat="1" applyFont="1"/>
    <xf numFmtId="167" fontId="30" fillId="0" borderId="0" xfId="2" applyNumberFormat="1" applyFont="1" applyAlignment="1">
      <alignment vertical="center"/>
    </xf>
    <xf numFmtId="167" fontId="32" fillId="0" borderId="0" xfId="2" applyNumberFormat="1" applyFont="1"/>
    <xf numFmtId="0" fontId="32" fillId="6" borderId="42" xfId="2" applyFont="1" applyFill="1" applyBorder="1" applyAlignment="1" applyProtection="1">
      <alignment horizontal="center" vertical="center"/>
      <protection locked="0"/>
    </xf>
    <xf numFmtId="0" fontId="32" fillId="6" borderId="43" xfId="2" applyFont="1" applyFill="1" applyBorder="1" applyAlignment="1" applyProtection="1">
      <alignment horizontal="center" vertical="center"/>
      <protection locked="0"/>
    </xf>
    <xf numFmtId="0" fontId="32" fillId="6" borderId="44" xfId="2" applyFont="1" applyFill="1" applyBorder="1" applyAlignment="1" applyProtection="1">
      <alignment horizontal="center" vertical="center"/>
      <protection locked="0"/>
    </xf>
    <xf numFmtId="0" fontId="32" fillId="6" borderId="46" xfId="2" applyFont="1" applyFill="1" applyBorder="1" applyAlignment="1" applyProtection="1">
      <alignment horizontal="center" vertical="center"/>
      <protection locked="0"/>
    </xf>
    <xf numFmtId="0" fontId="32" fillId="6" borderId="36" xfId="2" applyFont="1" applyFill="1" applyBorder="1" applyAlignment="1" applyProtection="1">
      <alignment horizontal="center" vertical="center"/>
      <protection locked="0"/>
    </xf>
    <xf numFmtId="0" fontId="32" fillId="6" borderId="47" xfId="2" applyFont="1" applyFill="1" applyBorder="1" applyAlignment="1" applyProtection="1">
      <alignment horizontal="center" vertical="center"/>
      <protection locked="0"/>
    </xf>
    <xf numFmtId="0" fontId="32" fillId="6" borderId="49" xfId="2" applyFont="1" applyFill="1" applyBorder="1" applyAlignment="1" applyProtection="1">
      <alignment horizontal="center" vertical="center"/>
      <protection locked="0"/>
    </xf>
    <xf numFmtId="0" fontId="32" fillId="6" borderId="39" xfId="2" applyFont="1" applyFill="1" applyBorder="1" applyAlignment="1" applyProtection="1">
      <alignment horizontal="center" vertical="center"/>
      <protection locked="0"/>
    </xf>
    <xf numFmtId="0" fontId="32" fillId="6" borderId="50" xfId="2" applyFont="1" applyFill="1" applyBorder="1" applyAlignment="1" applyProtection="1">
      <alignment horizontal="center" vertical="center"/>
      <protection locked="0"/>
    </xf>
    <xf numFmtId="167" fontId="29" fillId="0" borderId="0" xfId="2" applyNumberFormat="1" applyFont="1" applyAlignment="1">
      <alignment horizontal="center" vertical="center"/>
    </xf>
    <xf numFmtId="167" fontId="32" fillId="0" borderId="36" xfId="2" applyNumberFormat="1" applyFont="1" applyBorder="1" applyAlignment="1">
      <alignment horizontal="center" textRotation="60"/>
    </xf>
    <xf numFmtId="167" fontId="32" fillId="0" borderId="37" xfId="2" applyNumberFormat="1" applyFont="1" applyBorder="1" applyAlignment="1">
      <alignment horizontal="center" textRotation="60"/>
    </xf>
    <xf numFmtId="167" fontId="32" fillId="0" borderId="38" xfId="2" applyNumberFormat="1" applyFont="1" applyBorder="1" applyAlignment="1">
      <alignment horizontal="center" textRotation="60"/>
    </xf>
    <xf numFmtId="167" fontId="32" fillId="0" borderId="39" xfId="2" applyNumberFormat="1" applyFont="1" applyBorder="1" applyAlignment="1">
      <alignment horizontal="center" textRotation="60"/>
    </xf>
    <xf numFmtId="167" fontId="32" fillId="0" borderId="40" xfId="2" applyNumberFormat="1" applyFont="1" applyBorder="1" applyAlignment="1">
      <alignment horizontal="center" textRotation="60"/>
    </xf>
    <xf numFmtId="167" fontId="27" fillId="0" borderId="36" xfId="2" applyNumberFormat="1" applyFont="1" applyBorder="1" applyAlignment="1">
      <alignment horizontal="center"/>
    </xf>
    <xf numFmtId="167" fontId="27" fillId="0" borderId="39" xfId="2" applyNumberFormat="1" applyFont="1" applyBorder="1" applyAlignment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170" fontId="6" fillId="0" borderId="27" xfId="0" applyNumberFormat="1" applyFont="1" applyBorder="1" applyAlignment="1" applyProtection="1">
      <alignment horizontal="center"/>
      <protection locked="0"/>
    </xf>
    <xf numFmtId="170" fontId="6" fillId="0" borderId="15" xfId="0" applyNumberFormat="1" applyFont="1" applyBorder="1" applyAlignment="1" applyProtection="1">
      <alignment horizontal="center"/>
      <protection locked="0"/>
    </xf>
    <xf numFmtId="170" fontId="6" fillId="0" borderId="9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7" borderId="18" xfId="0" applyFont="1" applyFill="1" applyBorder="1"/>
    <xf numFmtId="0" fontId="6" fillId="7" borderId="18" xfId="0" applyFont="1" applyFill="1" applyBorder="1" applyAlignment="1">
      <alignment horizontal="center"/>
    </xf>
    <xf numFmtId="0" fontId="0" fillId="7" borderId="18" xfId="0" applyFill="1" applyBorder="1"/>
    <xf numFmtId="1" fontId="23" fillId="0" borderId="1" xfId="0" applyNumberFormat="1" applyFont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9" fillId="4" borderId="0" xfId="0" applyFont="1" applyFill="1"/>
    <xf numFmtId="49" fontId="42" fillId="4" borderId="0" xfId="0" applyNumberFormat="1" applyFont="1" applyFill="1" applyAlignment="1">
      <alignment horizontal="center" vertical="center"/>
    </xf>
    <xf numFmtId="0" fontId="41" fillId="4" borderId="0" xfId="0" applyFont="1" applyFill="1" applyAlignment="1">
      <alignment horizontal="center" vertical="top"/>
    </xf>
    <xf numFmtId="49" fontId="9" fillId="4" borderId="0" xfId="0" applyNumberFormat="1" applyFont="1" applyFill="1"/>
    <xf numFmtId="167" fontId="24" fillId="8" borderId="0" xfId="2" applyNumberFormat="1" applyFill="1"/>
    <xf numFmtId="167" fontId="27" fillId="8" borderId="0" xfId="2" applyNumberFormat="1" applyFont="1" applyFill="1"/>
    <xf numFmtId="167" fontId="32" fillId="8" borderId="0" xfId="2" applyNumberFormat="1" applyFont="1" applyFill="1" applyAlignment="1">
      <alignment horizontal="center"/>
    </xf>
    <xf numFmtId="167" fontId="29" fillId="8" borderId="0" xfId="2" quotePrefix="1" applyNumberFormat="1" applyFont="1" applyFill="1" applyAlignment="1">
      <alignment horizontal="center" vertical="center"/>
    </xf>
    <xf numFmtId="1" fontId="29" fillId="8" borderId="0" xfId="2" applyNumberFormat="1" applyFont="1" applyFill="1" applyAlignment="1">
      <alignment horizontal="center" vertical="center"/>
    </xf>
    <xf numFmtId="167" fontId="32" fillId="8" borderId="0" xfId="2" applyNumberFormat="1" applyFont="1" applyFill="1"/>
    <xf numFmtId="167" fontId="34" fillId="8" borderId="0" xfId="2" applyNumberFormat="1" applyFont="1" applyFill="1"/>
    <xf numFmtId="167" fontId="34" fillId="8" borderId="0" xfId="2" applyNumberFormat="1" applyFont="1" applyFill="1" applyAlignment="1">
      <alignment horizontal="right"/>
    </xf>
    <xf numFmtId="167" fontId="33" fillId="8" borderId="0" xfId="2" applyNumberFormat="1" applyFont="1" applyFill="1" applyAlignment="1">
      <alignment horizontal="right" vertical="center"/>
    </xf>
    <xf numFmtId="167" fontId="33" fillId="8" borderId="0" xfId="2" applyNumberFormat="1" applyFont="1" applyFill="1" applyAlignment="1">
      <alignment vertical="center"/>
    </xf>
    <xf numFmtId="0" fontId="27" fillId="8" borderId="0" xfId="2" applyFont="1" applyFill="1"/>
    <xf numFmtId="167" fontId="34" fillId="8" borderId="0" xfId="2" applyNumberFormat="1" applyFont="1" applyFill="1" applyAlignment="1">
      <alignment horizontal="right" vertical="center"/>
    </xf>
    <xf numFmtId="171" fontId="27" fillId="8" borderId="0" xfId="2" applyNumberFormat="1" applyFont="1" applyFill="1"/>
    <xf numFmtId="167" fontId="27" fillId="8" borderId="0" xfId="2" applyNumberFormat="1" applyFont="1" applyFill="1" applyAlignment="1">
      <alignment horizontal="center"/>
    </xf>
    <xf numFmtId="167" fontId="27" fillId="8" borderId="0" xfId="2" applyNumberFormat="1" applyFont="1" applyFill="1" applyAlignment="1">
      <alignment horizontal="right"/>
    </xf>
    <xf numFmtId="2" fontId="27" fillId="8" borderId="0" xfId="2" applyNumberFormat="1" applyFont="1" applyFill="1"/>
    <xf numFmtId="167" fontId="36" fillId="8" borderId="0" xfId="2" applyNumberFormat="1" applyFont="1" applyFill="1" applyAlignment="1">
      <alignment vertical="center"/>
    </xf>
    <xf numFmtId="0" fontId="0" fillId="8" borderId="0" xfId="0" applyFill="1"/>
    <xf numFmtId="0" fontId="7" fillId="8" borderId="26" xfId="0" applyFont="1" applyFill="1" applyBorder="1"/>
    <xf numFmtId="167" fontId="23" fillId="8" borderId="26" xfId="0" applyNumberFormat="1" applyFont="1" applyFill="1" applyBorder="1"/>
    <xf numFmtId="0" fontId="6" fillId="8" borderId="0" xfId="0" applyFont="1" applyFill="1"/>
    <xf numFmtId="0" fontId="6" fillId="8" borderId="0" xfId="0" applyFont="1" applyFill="1" applyAlignment="1">
      <alignment vertical="center"/>
    </xf>
    <xf numFmtId="0" fontId="6" fillId="8" borderId="3" xfId="0" applyFont="1" applyFill="1" applyBorder="1"/>
    <xf numFmtId="0" fontId="7" fillId="8" borderId="9" xfId="0" applyFont="1" applyFill="1" applyBorder="1" applyAlignment="1">
      <alignment horizontal="center" vertical="center"/>
    </xf>
    <xf numFmtId="169" fontId="43" fillId="8" borderId="0" xfId="0" applyNumberFormat="1" applyFont="1" applyFill="1" applyAlignment="1">
      <alignment vertical="center"/>
    </xf>
    <xf numFmtId="168" fontId="13" fillId="8" borderId="26" xfId="0" applyNumberFormat="1" applyFont="1" applyFill="1" applyBorder="1"/>
    <xf numFmtId="44" fontId="6" fillId="8" borderId="0" xfId="0" applyNumberFormat="1" applyFont="1" applyFill="1"/>
    <xf numFmtId="165" fontId="13" fillId="8" borderId="26" xfId="0" applyNumberFormat="1" applyFont="1" applyFill="1" applyBorder="1"/>
    <xf numFmtId="0" fontId="9" fillId="8" borderId="0" xfId="0" applyFont="1" applyFill="1"/>
    <xf numFmtId="0" fontId="0" fillId="8" borderId="3" xfId="0" applyFill="1" applyBorder="1"/>
    <xf numFmtId="0" fontId="5" fillId="8" borderId="4" xfId="0" applyFont="1" applyFill="1" applyBorder="1" applyAlignment="1">
      <alignment horizontal="center"/>
    </xf>
    <xf numFmtId="0" fontId="6" fillId="8" borderId="0" xfId="0" applyFont="1" applyFill="1" applyAlignment="1">
      <alignment horizontal="center" vertical="center"/>
    </xf>
    <xf numFmtId="0" fontId="14" fillId="8" borderId="0" xfId="0" applyFont="1" applyFill="1"/>
    <xf numFmtId="0" fontId="7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67" fontId="6" fillId="8" borderId="0" xfId="0" applyNumberFormat="1" applyFont="1" applyFill="1" applyAlignment="1">
      <alignment horizontal="left"/>
    </xf>
    <xf numFmtId="9" fontId="6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41" fillId="4" borderId="0" xfId="2" applyFont="1" applyFill="1" applyAlignment="1">
      <alignment horizontal="center" vertical="top"/>
    </xf>
    <xf numFmtId="49" fontId="9" fillId="4" borderId="0" xfId="2" applyNumberFormat="1" applyFont="1" applyFill="1"/>
    <xf numFmtId="0" fontId="7" fillId="1" borderId="8" xfId="0" applyFont="1" applyFill="1" applyBorder="1" applyAlignment="1">
      <alignment horizontal="center" vertical="center"/>
    </xf>
    <xf numFmtId="170" fontId="6" fillId="0" borderId="1" xfId="0" applyNumberFormat="1" applyFont="1" applyBorder="1" applyAlignment="1" applyProtection="1">
      <alignment horizontal="center"/>
      <protection locked="0"/>
    </xf>
    <xf numFmtId="170" fontId="6" fillId="0" borderId="28" xfId="0" applyNumberFormat="1" applyFont="1" applyBorder="1" applyAlignment="1" applyProtection="1">
      <alignment horizontal="center"/>
      <protection locked="0"/>
    </xf>
    <xf numFmtId="0" fontId="7" fillId="8" borderId="1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5" fillId="9" borderId="2" xfId="0" applyFont="1" applyFill="1" applyBorder="1"/>
    <xf numFmtId="0" fontId="45" fillId="9" borderId="3" xfId="0" applyFont="1" applyFill="1" applyBorder="1"/>
    <xf numFmtId="0" fontId="45" fillId="9" borderId="4" xfId="0" applyFont="1" applyFill="1" applyBorder="1"/>
    <xf numFmtId="0" fontId="17" fillId="8" borderId="26" xfId="0" applyFont="1" applyFill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46" fillId="8" borderId="0" xfId="0" applyFont="1" applyFill="1" applyAlignment="1">
      <alignment vertical="center"/>
    </xf>
    <xf numFmtId="0" fontId="45" fillId="9" borderId="5" xfId="0" applyFont="1" applyFill="1" applyBorder="1"/>
    <xf numFmtId="0" fontId="45" fillId="9" borderId="6" xfId="0" applyFont="1" applyFill="1" applyBorder="1"/>
    <xf numFmtId="0" fontId="45" fillId="9" borderId="7" xfId="0" applyFont="1" applyFill="1" applyBorder="1"/>
    <xf numFmtId="169" fontId="29" fillId="8" borderId="26" xfId="0" applyNumberFormat="1" applyFont="1" applyFill="1" applyBorder="1" applyAlignment="1">
      <alignment vertical="center"/>
    </xf>
    <xf numFmtId="1" fontId="29" fillId="0" borderId="1" xfId="0" applyNumberFormat="1" applyFont="1" applyBorder="1" applyAlignment="1">
      <alignment horizontal="center" vertical="center"/>
    </xf>
    <xf numFmtId="169" fontId="0" fillId="8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49" fontId="17" fillId="8" borderId="0" xfId="0" applyNumberFormat="1" applyFont="1" applyFill="1" applyAlignment="1">
      <alignment vertical="center"/>
    </xf>
    <xf numFmtId="169" fontId="0" fillId="8" borderId="0" xfId="0" applyNumberFormat="1" applyFill="1" applyAlignment="1">
      <alignment horizontal="center"/>
    </xf>
    <xf numFmtId="44" fontId="17" fillId="8" borderId="30" xfId="3" applyFont="1" applyFill="1" applyBorder="1" applyAlignment="1" applyProtection="1">
      <alignment vertical="center"/>
    </xf>
    <xf numFmtId="169" fontId="17" fillId="8" borderId="0" xfId="0" applyNumberFormat="1" applyFont="1" applyFill="1" applyAlignment="1">
      <alignment vertical="center"/>
    </xf>
    <xf numFmtId="0" fontId="17" fillId="0" borderId="12" xfId="0" applyFont="1" applyBorder="1" applyAlignment="1">
      <alignment horizontal="center" vertical="center"/>
    </xf>
    <xf numFmtId="169" fontId="17" fillId="0" borderId="8" xfId="0" applyNumberFormat="1" applyFont="1" applyBorder="1" applyAlignment="1">
      <alignment horizontal="center" vertical="center"/>
    </xf>
    <xf numFmtId="169" fontId="17" fillId="0" borderId="8" xfId="0" applyNumberFormat="1" applyFont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169" fontId="17" fillId="8" borderId="30" xfId="0" applyNumberFormat="1" applyFont="1" applyFill="1" applyBorder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29" fillId="8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169" fontId="17" fillId="0" borderId="0" xfId="0" applyNumberFormat="1" applyFont="1" applyAlignment="1">
      <alignment vertical="center"/>
    </xf>
    <xf numFmtId="169" fontId="17" fillId="0" borderId="9" xfId="0" applyNumberFormat="1" applyFont="1" applyBorder="1" applyAlignment="1">
      <alignment horizontal="center" vertical="center"/>
    </xf>
    <xf numFmtId="175" fontId="17" fillId="8" borderId="18" xfId="0" applyNumberFormat="1" applyFont="1" applyFill="1" applyBorder="1" applyAlignment="1">
      <alignment horizontal="center" vertical="center"/>
    </xf>
    <xf numFmtId="169" fontId="17" fillId="8" borderId="0" xfId="0" applyNumberFormat="1" applyFont="1" applyFill="1" applyAlignment="1">
      <alignment horizontal="center" vertical="center"/>
    </xf>
    <xf numFmtId="175" fontId="17" fillId="0" borderId="1" xfId="0" applyNumberFormat="1" applyFont="1" applyBorder="1" applyAlignment="1">
      <alignment horizontal="center" vertical="center"/>
    </xf>
    <xf numFmtId="0" fontId="47" fillId="8" borderId="0" xfId="0" applyFont="1" applyFill="1"/>
    <xf numFmtId="0" fontId="0" fillId="0" borderId="12" xfId="0" applyBorder="1" applyAlignment="1" applyProtection="1">
      <alignment horizontal="center" vertical="center"/>
      <protection locked="0"/>
    </xf>
    <xf numFmtId="7" fontId="0" fillId="10" borderId="8" xfId="3" applyNumberFormat="1" applyFont="1" applyFill="1" applyBorder="1" applyAlignment="1" applyProtection="1">
      <alignment horizontal="center" vertical="center"/>
      <protection locked="0"/>
    </xf>
    <xf numFmtId="44" fontId="0" fillId="8" borderId="30" xfId="0" applyNumberForma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7" fontId="0" fillId="10" borderId="15" xfId="3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4" fontId="0" fillId="8" borderId="5" xfId="0" applyNumberFormat="1" applyFill="1" applyBorder="1" applyAlignme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7" fontId="0" fillId="10" borderId="28" xfId="3" applyNumberFormat="1" applyFont="1" applyFill="1" applyBorder="1" applyAlignment="1" applyProtection="1">
      <alignment horizontal="center" vertical="center"/>
      <protection locked="0"/>
    </xf>
    <xf numFmtId="0" fontId="0" fillId="8" borderId="30" xfId="0" applyFill="1" applyBorder="1"/>
    <xf numFmtId="14" fontId="0" fillId="8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49" fontId="17" fillId="0" borderId="9" xfId="0" applyNumberFormat="1" applyFont="1" applyBorder="1" applyAlignment="1">
      <alignment horizontal="center" vertical="center"/>
    </xf>
    <xf numFmtId="7" fontId="24" fillId="10" borderId="1" xfId="3" applyNumberFormat="1" applyFont="1" applyFill="1" applyBorder="1" applyAlignment="1" applyProtection="1">
      <alignment horizontal="center" vertical="center"/>
    </xf>
    <xf numFmtId="44" fontId="24" fillId="1" borderId="9" xfId="3" applyFont="1" applyFill="1" applyBorder="1" applyAlignment="1" applyProtection="1">
      <alignment vertical="center"/>
    </xf>
    <xf numFmtId="169" fontId="17" fillId="0" borderId="12" xfId="0" applyNumberFormat="1" applyFont="1" applyBorder="1" applyAlignment="1">
      <alignment horizontal="center" vertical="center"/>
    </xf>
    <xf numFmtId="169" fontId="17" fillId="11" borderId="8" xfId="0" applyNumberFormat="1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44" fontId="24" fillId="1" borderId="1" xfId="3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17" fillId="0" borderId="12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14" fontId="24" fillId="0" borderId="28" xfId="0" quotePrefix="1" applyNumberFormat="1" applyFont="1" applyBorder="1" applyAlignment="1">
      <alignment horizontal="center" vertical="center"/>
    </xf>
    <xf numFmtId="169" fontId="0" fillId="0" borderId="34" xfId="0" applyNumberFormat="1" applyBorder="1" applyAlignment="1">
      <alignment vertical="center"/>
    </xf>
    <xf numFmtId="169" fontId="0" fillId="0" borderId="35" xfId="0" applyNumberFormat="1" applyBorder="1" applyAlignment="1">
      <alignment vertical="center"/>
    </xf>
    <xf numFmtId="169" fontId="0" fillId="0" borderId="29" xfId="0" applyNumberFormat="1" applyBorder="1" applyAlignment="1">
      <alignment vertical="center"/>
    </xf>
    <xf numFmtId="172" fontId="0" fillId="2" borderId="12" xfId="3" applyNumberFormat="1" applyFont="1" applyFill="1" applyBorder="1" applyAlignment="1" applyProtection="1">
      <alignment horizontal="center" vertical="center"/>
    </xf>
    <xf numFmtId="7" fontId="24" fillId="10" borderId="15" xfId="3" applyNumberFormat="1" applyFont="1" applyFill="1" applyBorder="1" applyAlignment="1" applyProtection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14" fontId="24" fillId="0" borderId="9" xfId="0" quotePrefix="1" applyNumberFormat="1" applyFont="1" applyBorder="1" applyAlignment="1">
      <alignment horizontal="center" vertical="center"/>
    </xf>
    <xf numFmtId="169" fontId="0" fillId="0" borderId="31" xfId="0" applyNumberFormat="1" applyBorder="1" applyAlignment="1">
      <alignment vertical="center"/>
    </xf>
    <xf numFmtId="169" fontId="0" fillId="0" borderId="32" xfId="0" applyNumberFormat="1" applyBorder="1" applyAlignment="1">
      <alignment vertical="center"/>
    </xf>
    <xf numFmtId="169" fontId="24" fillId="0" borderId="32" xfId="0" applyNumberFormat="1" applyFont="1" applyBorder="1" applyAlignment="1">
      <alignment vertical="center"/>
    </xf>
    <xf numFmtId="169" fontId="24" fillId="0" borderId="33" xfId="0" applyNumberFormat="1" applyFont="1" applyBorder="1" applyAlignment="1">
      <alignment vertical="center"/>
    </xf>
    <xf numFmtId="7" fontId="24" fillId="10" borderId="18" xfId="3" applyNumberFormat="1" applyFont="1" applyFill="1" applyBorder="1" applyAlignment="1" applyProtection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7" fontId="0" fillId="10" borderId="1" xfId="3" applyNumberFormat="1" applyFont="1" applyFill="1" applyBorder="1" applyAlignment="1" applyProtection="1">
      <alignment horizontal="center" vertical="center"/>
    </xf>
    <xf numFmtId="44" fontId="24" fillId="1" borderId="1" xfId="3" applyFont="1" applyFill="1" applyBorder="1" applyAlignment="1" applyProtection="1">
      <alignment vertical="center"/>
    </xf>
    <xf numFmtId="0" fontId="16" fillId="8" borderId="0" xfId="0" applyFont="1" applyFill="1" applyAlignment="1">
      <alignment vertical="center"/>
    </xf>
    <xf numFmtId="170" fontId="16" fillId="8" borderId="0" xfId="0" applyNumberFormat="1" applyFont="1" applyFill="1" applyAlignment="1">
      <alignment vertical="center"/>
    </xf>
    <xf numFmtId="178" fontId="24" fillId="8" borderId="0" xfId="16" applyNumberFormat="1" applyFill="1" applyAlignment="1">
      <alignment vertical="center"/>
    </xf>
    <xf numFmtId="170" fontId="0" fillId="10" borderId="15" xfId="3" applyNumberFormat="1" applyFont="1" applyFill="1" applyBorder="1" applyAlignment="1" applyProtection="1">
      <alignment horizontal="center" vertical="center"/>
      <protection locked="0"/>
    </xf>
    <xf numFmtId="178" fontId="24" fillId="8" borderId="0" xfId="12" applyNumberFormat="1" applyFill="1" applyAlignment="1">
      <alignment vertical="center"/>
    </xf>
    <xf numFmtId="170" fontId="0" fillId="10" borderId="74" xfId="3" applyNumberFormat="1" applyFont="1" applyFill="1" applyBorder="1" applyAlignment="1" applyProtection="1">
      <alignment horizontal="center" vertical="center"/>
      <protection locked="0"/>
    </xf>
    <xf numFmtId="176" fontId="0" fillId="8" borderId="0" xfId="0" applyNumberFormat="1" applyFill="1"/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24" fillId="0" borderId="35" xfId="0" applyNumberFormat="1" applyFont="1" applyBorder="1" applyAlignment="1">
      <alignment horizontal="left" vertical="center"/>
    </xf>
    <xf numFmtId="49" fontId="24" fillId="0" borderId="29" xfId="0" applyNumberFormat="1" applyFont="1" applyBorder="1" applyAlignment="1">
      <alignment horizontal="left" vertical="center"/>
    </xf>
    <xf numFmtId="170" fontId="24" fillId="10" borderId="74" xfId="3" applyNumberFormat="1" applyFont="1" applyFill="1" applyBorder="1" applyAlignment="1" applyProtection="1">
      <alignment horizontal="center" vertical="center"/>
    </xf>
    <xf numFmtId="49" fontId="0" fillId="0" borderId="75" xfId="0" applyNumberFormat="1" applyBorder="1" applyAlignment="1">
      <alignment horizontal="left" vertical="center"/>
    </xf>
    <xf numFmtId="49" fontId="0" fillId="0" borderId="76" xfId="0" applyNumberFormat="1" applyBorder="1" applyAlignment="1">
      <alignment horizontal="left" vertical="center"/>
    </xf>
    <xf numFmtId="49" fontId="24" fillId="0" borderId="76" xfId="0" applyNumberFormat="1" applyFont="1" applyBorder="1" applyAlignment="1">
      <alignment horizontal="left" vertical="center"/>
    </xf>
    <xf numFmtId="49" fontId="24" fillId="0" borderId="77" xfId="0" applyNumberFormat="1" applyFont="1" applyBorder="1" applyAlignment="1">
      <alignment horizontal="left" vertical="center"/>
    </xf>
    <xf numFmtId="170" fontId="24" fillId="10" borderId="78" xfId="3" applyNumberFormat="1" applyFont="1" applyFill="1" applyBorder="1" applyAlignment="1" applyProtection="1">
      <alignment horizontal="center" vertical="center"/>
    </xf>
    <xf numFmtId="44" fontId="0" fillId="0" borderId="78" xfId="0" applyNumberFormat="1" applyBorder="1" applyAlignment="1">
      <alignment horizontal="center" vertical="center"/>
    </xf>
    <xf numFmtId="170" fontId="24" fillId="10" borderId="82" xfId="3" applyNumberFormat="1" applyFont="1" applyFill="1" applyBorder="1" applyAlignment="1" applyProtection="1">
      <alignment horizontal="center" vertical="center"/>
    </xf>
    <xf numFmtId="44" fontId="24" fillId="1" borderId="82" xfId="3" applyFont="1" applyFill="1" applyBorder="1" applyAlignment="1" applyProtection="1">
      <alignment vertical="center"/>
    </xf>
    <xf numFmtId="14" fontId="0" fillId="0" borderId="0" xfId="0" applyNumberFormat="1" applyAlignment="1">
      <alignment horizontal="center" vertical="center"/>
    </xf>
    <xf numFmtId="2" fontId="0" fillId="8" borderId="0" xfId="0" applyNumberFormat="1" applyFill="1" applyAlignment="1">
      <alignment vertical="center"/>
    </xf>
    <xf numFmtId="49" fontId="17" fillId="8" borderId="30" xfId="0" applyNumberFormat="1" applyFont="1" applyFill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169" fontId="17" fillId="0" borderId="82" xfId="0" applyNumberFormat="1" applyFont="1" applyBorder="1" applyAlignment="1">
      <alignment horizontal="center" vertical="center"/>
    </xf>
    <xf numFmtId="169" fontId="17" fillId="8" borderId="30" xfId="0" applyNumberFormat="1" applyFont="1" applyFill="1" applyBorder="1" applyAlignment="1">
      <alignment vertical="center"/>
    </xf>
    <xf numFmtId="44" fontId="17" fillId="8" borderId="30" xfId="3" applyFont="1" applyFill="1" applyBorder="1" applyAlignment="1" applyProtection="1">
      <alignment horizontal="center" vertical="center"/>
    </xf>
    <xf numFmtId="44" fontId="0" fillId="8" borderId="0" xfId="0" applyNumberFormat="1" applyFill="1" applyAlignment="1">
      <alignment vertical="center"/>
    </xf>
    <xf numFmtId="169" fontId="0" fillId="8" borderId="0" xfId="0" applyNumberFormat="1" applyFill="1" applyAlignment="1">
      <alignment horizontal="center" vertical="center"/>
    </xf>
    <xf numFmtId="44" fontId="17" fillId="8" borderId="0" xfId="3" applyFont="1" applyFill="1" applyBorder="1" applyAlignment="1" applyProtection="1">
      <alignment horizontal="center" vertical="center"/>
    </xf>
    <xf numFmtId="169" fontId="24" fillId="8" borderId="0" xfId="0" applyNumberFormat="1" applyFont="1" applyFill="1" applyAlignment="1">
      <alignment vertical="center"/>
    </xf>
    <xf numFmtId="44" fontId="0" fillId="8" borderId="0" xfId="3" applyFont="1" applyFill="1" applyBorder="1" applyAlignment="1" applyProtection="1">
      <alignment vertical="center"/>
    </xf>
    <xf numFmtId="169" fontId="9" fillId="8" borderId="0" xfId="0" applyNumberFormat="1" applyFont="1" applyFill="1" applyAlignment="1">
      <alignment vertical="center"/>
    </xf>
    <xf numFmtId="169" fontId="51" fillId="8" borderId="0" xfId="0" applyNumberFormat="1" applyFont="1" applyFill="1" applyAlignment="1">
      <alignment vertical="center"/>
    </xf>
    <xf numFmtId="169" fontId="17" fillId="8" borderId="0" xfId="0" applyNumberFormat="1" applyFont="1" applyFill="1" applyAlignment="1">
      <alignment horizontal="right" vertical="center"/>
    </xf>
    <xf numFmtId="44" fontId="17" fillId="8" borderId="0" xfId="0" applyNumberFormat="1" applyFont="1" applyFill="1" applyAlignment="1">
      <alignment horizontal="right" vertical="center"/>
    </xf>
    <xf numFmtId="44" fontId="9" fillId="8" borderId="0" xfId="0" applyNumberFormat="1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17" fillId="0" borderId="68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179" fontId="32" fillId="8" borderId="0" xfId="3" applyNumberFormat="1" applyFont="1" applyFill="1" applyAlignment="1" applyProtection="1">
      <alignment horizontal="center"/>
    </xf>
    <xf numFmtId="179" fontId="33" fillId="8" borderId="0" xfId="2" applyNumberFormat="1" applyFont="1" applyFill="1" applyAlignment="1">
      <alignment horizontal="center" vertical="center"/>
    </xf>
    <xf numFmtId="179" fontId="27" fillId="8" borderId="0" xfId="2" applyNumberFormat="1" applyFont="1" applyFill="1"/>
    <xf numFmtId="179" fontId="27" fillId="8" borderId="0" xfId="2" applyNumberFormat="1" applyFont="1" applyFill="1" applyAlignment="1">
      <alignment horizontal="left"/>
    </xf>
    <xf numFmtId="169" fontId="27" fillId="0" borderId="41" xfId="2" applyNumberFormat="1" applyFont="1" applyBorder="1" applyAlignment="1">
      <alignment horizontal="center"/>
    </xf>
    <xf numFmtId="169" fontId="27" fillId="0" borderId="48" xfId="2" applyNumberFormat="1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170" fontId="6" fillId="0" borderId="1" xfId="0" applyNumberFormat="1" applyFont="1" applyBorder="1" applyAlignment="1" applyProtection="1">
      <alignment horizontal="center" vertical="center"/>
      <protection locked="0"/>
    </xf>
    <xf numFmtId="170" fontId="6" fillId="0" borderId="28" xfId="0" applyNumberFormat="1" applyFont="1" applyBorder="1" applyAlignment="1" applyProtection="1">
      <alignment horizontal="center" vertical="center"/>
      <protection locked="0"/>
    </xf>
    <xf numFmtId="170" fontId="6" fillId="0" borderId="15" xfId="0" applyNumberFormat="1" applyFont="1" applyBorder="1" applyAlignment="1" applyProtection="1">
      <alignment horizontal="center" vertical="center"/>
      <protection locked="0"/>
    </xf>
    <xf numFmtId="170" fontId="6" fillId="0" borderId="27" xfId="0" applyNumberFormat="1" applyFont="1" applyBorder="1" applyAlignment="1" applyProtection="1">
      <alignment horizontal="center" vertical="center"/>
      <protection locked="0"/>
    </xf>
    <xf numFmtId="170" fontId="6" fillId="0" borderId="22" xfId="0" applyNumberFormat="1" applyFont="1" applyBorder="1" applyAlignment="1" applyProtection="1">
      <alignment horizontal="center"/>
      <protection locked="0"/>
    </xf>
    <xf numFmtId="170" fontId="6" fillId="0" borderId="9" xfId="0" applyNumberFormat="1" applyFont="1" applyBorder="1" applyAlignment="1" applyProtection="1">
      <alignment horizontal="center" vertical="center"/>
      <protection locked="0"/>
    </xf>
    <xf numFmtId="0" fontId="7" fillId="8" borderId="2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169" fontId="0" fillId="0" borderId="19" xfId="0" quotePrefix="1" applyNumberFormat="1" applyBorder="1" applyAlignment="1" applyProtection="1">
      <alignment horizontal="center" vertical="center"/>
      <protection locked="0"/>
    </xf>
    <xf numFmtId="169" fontId="0" fillId="0" borderId="34" xfId="0" quotePrefix="1" applyNumberFormat="1" applyBorder="1" applyAlignment="1" applyProtection="1">
      <alignment horizontal="center" vertical="center"/>
      <protection locked="0"/>
    </xf>
    <xf numFmtId="169" fontId="0" fillId="0" borderId="20" xfId="0" applyNumberFormat="1" applyBorder="1" applyAlignment="1" applyProtection="1">
      <alignment horizontal="center" vertical="center"/>
      <protection locked="0"/>
    </xf>
    <xf numFmtId="169" fontId="0" fillId="0" borderId="31" xfId="0" applyNumberFormat="1" applyBorder="1" applyAlignment="1" applyProtection="1">
      <alignment horizontal="center" vertical="center"/>
      <protection locked="0"/>
    </xf>
    <xf numFmtId="169" fontId="0" fillId="0" borderId="23" xfId="0" applyNumberFormat="1" applyBorder="1" applyAlignment="1" applyProtection="1">
      <alignment horizontal="center" vertical="center"/>
      <protection locked="0"/>
    </xf>
    <xf numFmtId="169" fontId="24" fillId="0" borderId="12" xfId="0" applyNumberFormat="1" applyFont="1" applyBorder="1" applyAlignment="1" applyProtection="1">
      <alignment horizontal="center" vertical="center"/>
      <protection locked="0"/>
    </xf>
    <xf numFmtId="169" fontId="24" fillId="0" borderId="28" xfId="0" applyNumberFormat="1" applyFont="1" applyBorder="1" applyAlignment="1" applyProtection="1">
      <alignment horizontal="center" vertical="center"/>
      <protection locked="0"/>
    </xf>
    <xf numFmtId="169" fontId="0" fillId="0" borderId="15" xfId="0" applyNumberFormat="1" applyBorder="1" applyAlignment="1" applyProtection="1">
      <alignment horizontal="center" vertical="center"/>
      <protection locked="0"/>
    </xf>
    <xf numFmtId="169" fontId="0" fillId="0" borderId="28" xfId="0" applyNumberFormat="1" applyBorder="1" applyAlignment="1" applyProtection="1">
      <alignment horizontal="center" vertical="center"/>
      <protection locked="0"/>
    </xf>
    <xf numFmtId="169" fontId="24" fillId="0" borderId="28" xfId="0" quotePrefix="1" applyNumberFormat="1" applyFont="1" applyBorder="1" applyAlignment="1" applyProtection="1">
      <alignment horizontal="center" vertical="center"/>
      <protection locked="0"/>
    </xf>
    <xf numFmtId="169" fontId="24" fillId="0" borderId="9" xfId="0" quotePrefix="1" applyNumberFormat="1" applyFont="1" applyBorder="1" applyAlignment="1" applyProtection="1">
      <alignment horizontal="center" vertical="center"/>
      <protection locked="0"/>
    </xf>
    <xf numFmtId="169" fontId="24" fillId="0" borderId="64" xfId="16" applyNumberFormat="1" applyBorder="1" applyAlignment="1" applyProtection="1">
      <alignment horizontal="center" vertical="center"/>
      <protection locked="0"/>
    </xf>
    <xf numFmtId="169" fontId="24" fillId="0" borderId="70" xfId="12" applyNumberFormat="1" applyBorder="1" applyAlignment="1" applyProtection="1">
      <alignment horizontal="center" vertical="center"/>
      <protection locked="0"/>
    </xf>
    <xf numFmtId="169" fontId="0" fillId="0" borderId="74" xfId="0" applyNumberFormat="1" applyBorder="1" applyAlignment="1" applyProtection="1">
      <alignment horizontal="center" vertical="center"/>
      <protection locked="0"/>
    </xf>
    <xf numFmtId="169" fontId="24" fillId="0" borderId="78" xfId="0" quotePrefix="1" applyNumberFormat="1" applyFont="1" applyBorder="1" applyAlignment="1" applyProtection="1">
      <alignment horizontal="center" vertical="center"/>
      <protection locked="0"/>
    </xf>
    <xf numFmtId="169" fontId="6" fillId="0" borderId="12" xfId="0" applyNumberFormat="1" applyFont="1" applyBorder="1" applyAlignment="1" applyProtection="1">
      <alignment horizontal="center"/>
      <protection locked="0"/>
    </xf>
    <xf numFmtId="169" fontId="6" fillId="0" borderId="28" xfId="0" applyNumberFormat="1" applyFont="1" applyBorder="1" applyAlignment="1" applyProtection="1">
      <alignment horizontal="center"/>
      <protection locked="0"/>
    </xf>
    <xf numFmtId="169" fontId="6" fillId="0" borderId="15" xfId="0" applyNumberFormat="1" applyFont="1" applyBorder="1" applyAlignment="1" applyProtection="1">
      <alignment horizontal="center"/>
      <protection locked="0"/>
    </xf>
    <xf numFmtId="169" fontId="6" fillId="0" borderId="22" xfId="0" applyNumberFormat="1" applyFont="1" applyBorder="1" applyAlignment="1" applyProtection="1">
      <alignment horizontal="center"/>
      <protection locked="0"/>
    </xf>
    <xf numFmtId="169" fontId="6" fillId="0" borderId="27" xfId="0" applyNumberFormat="1" applyFont="1" applyBorder="1" applyAlignment="1" applyProtection="1">
      <alignment horizontal="center"/>
      <protection locked="0"/>
    </xf>
    <xf numFmtId="169" fontId="6" fillId="0" borderId="9" xfId="0" applyNumberFormat="1" applyFont="1" applyBorder="1" applyAlignment="1" applyProtection="1">
      <alignment horizontal="center"/>
      <protection locked="0"/>
    </xf>
    <xf numFmtId="169" fontId="6" fillId="0" borderId="30" xfId="0" applyNumberFormat="1" applyFont="1" applyBorder="1" applyAlignment="1" applyProtection="1">
      <alignment horizontal="center"/>
      <protection locked="0"/>
    </xf>
    <xf numFmtId="169" fontId="6" fillId="0" borderId="20" xfId="0" applyNumberFormat="1" applyFont="1" applyBorder="1" applyAlignment="1" applyProtection="1">
      <alignment horizontal="center"/>
      <protection locked="0"/>
    </xf>
    <xf numFmtId="169" fontId="6" fillId="0" borderId="5" xfId="0" applyNumberFormat="1" applyFont="1" applyBorder="1" applyAlignment="1" applyProtection="1">
      <alignment horizontal="center"/>
      <protection locked="0"/>
    </xf>
    <xf numFmtId="169" fontId="6" fillId="0" borderId="18" xfId="0" applyNumberFormat="1" applyFont="1" applyBorder="1" applyAlignment="1" applyProtection="1">
      <alignment horizontal="center"/>
      <protection locked="0"/>
    </xf>
    <xf numFmtId="0" fontId="53" fillId="8" borderId="0" xfId="0" applyFont="1" applyFill="1"/>
    <xf numFmtId="9" fontId="20" fillId="4" borderId="0" xfId="0" applyNumberFormat="1" applyFont="1" applyFill="1" applyAlignment="1">
      <alignment horizontal="center" vertical="center" wrapText="1"/>
    </xf>
    <xf numFmtId="0" fontId="7" fillId="8" borderId="0" xfId="0" applyFont="1" applyFill="1"/>
    <xf numFmtId="169" fontId="4" fillId="0" borderId="0" xfId="1" applyFont="1"/>
    <xf numFmtId="0" fontId="55" fillId="0" borderId="0" xfId="0" applyFont="1"/>
    <xf numFmtId="169" fontId="6" fillId="0" borderId="89" xfId="0" applyNumberFormat="1" applyFont="1" applyBorder="1" applyAlignment="1" applyProtection="1">
      <alignment horizontal="center"/>
      <protection locked="0"/>
    </xf>
    <xf numFmtId="0" fontId="6" fillId="0" borderId="89" xfId="0" applyFont="1" applyBorder="1" applyAlignment="1" applyProtection="1">
      <alignment horizontal="center"/>
      <protection locked="0"/>
    </xf>
    <xf numFmtId="169" fontId="6" fillId="12" borderId="15" xfId="0" applyNumberFormat="1" applyFont="1" applyFill="1" applyBorder="1" applyAlignment="1" applyProtection="1">
      <alignment horizontal="center"/>
      <protection locked="0"/>
    </xf>
    <xf numFmtId="0" fontId="6" fillId="12" borderId="15" xfId="0" applyFont="1" applyFill="1" applyBorder="1" applyAlignment="1" applyProtection="1">
      <alignment horizontal="center"/>
      <protection locked="0"/>
    </xf>
    <xf numFmtId="170" fontId="6" fillId="12" borderId="15" xfId="0" applyNumberFormat="1" applyFont="1" applyFill="1" applyBorder="1" applyAlignment="1">
      <alignment horizontal="center"/>
    </xf>
    <xf numFmtId="49" fontId="6" fillId="12" borderId="15" xfId="0" applyNumberFormat="1" applyFont="1" applyFill="1" applyBorder="1" applyAlignment="1" applyProtection="1">
      <alignment horizontal="center"/>
      <protection locked="0"/>
    </xf>
    <xf numFmtId="0" fontId="6" fillId="12" borderId="15" xfId="0" applyFont="1" applyFill="1" applyBorder="1" applyAlignment="1">
      <alignment horizontal="center"/>
    </xf>
    <xf numFmtId="169" fontId="6" fillId="12" borderId="15" xfId="0" applyNumberFormat="1" applyFont="1" applyFill="1" applyBorder="1" applyAlignment="1">
      <alignment horizontal="center"/>
    </xf>
    <xf numFmtId="44" fontId="7" fillId="0" borderId="91" xfId="0" applyNumberFormat="1" applyFont="1" applyBorder="1" applyAlignment="1">
      <alignment horizontal="center"/>
    </xf>
    <xf numFmtId="170" fontId="6" fillId="12" borderId="89" xfId="0" applyNumberFormat="1" applyFont="1" applyFill="1" applyBorder="1" applyAlignment="1">
      <alignment horizontal="center"/>
    </xf>
    <xf numFmtId="170" fontId="6" fillId="12" borderId="15" xfId="0" quotePrefix="1" applyNumberFormat="1" applyFont="1" applyFill="1" applyBorder="1" applyAlignment="1">
      <alignment horizontal="center"/>
    </xf>
    <xf numFmtId="0" fontId="9" fillId="0" borderId="0" xfId="0" applyFont="1"/>
    <xf numFmtId="0" fontId="7" fillId="0" borderId="82" xfId="0" applyFont="1" applyBorder="1" applyAlignment="1">
      <alignment horizontal="center" vertical="center"/>
    </xf>
    <xf numFmtId="0" fontId="6" fillId="12" borderId="17" xfId="0" applyFont="1" applyFill="1" applyBorder="1" applyAlignment="1">
      <alignment horizontal="center"/>
    </xf>
    <xf numFmtId="170" fontId="6" fillId="12" borderId="15" xfId="0" applyNumberFormat="1" applyFont="1" applyFill="1" applyBorder="1" applyAlignment="1">
      <alignment horizontal="center" vertical="center"/>
    </xf>
    <xf numFmtId="0" fontId="7" fillId="0" borderId="82" xfId="0" applyFont="1" applyBorder="1" applyAlignment="1">
      <alignment horizontal="center"/>
    </xf>
    <xf numFmtId="169" fontId="3" fillId="0" borderId="0" xfId="1" applyFont="1"/>
    <xf numFmtId="2" fontId="7" fillId="8" borderId="78" xfId="0" applyNumberFormat="1" applyFont="1" applyFill="1" applyBorder="1" applyAlignment="1">
      <alignment horizontal="center" vertical="center"/>
    </xf>
    <xf numFmtId="0" fontId="2" fillId="0" borderId="0" xfId="1" applyNumberFormat="1" applyFont="1"/>
    <xf numFmtId="0" fontId="27" fillId="15" borderId="51" xfId="2" applyFont="1" applyFill="1" applyBorder="1"/>
    <xf numFmtId="0" fontId="32" fillId="14" borderId="52" xfId="2" applyFont="1" applyFill="1" applyBorder="1" applyAlignment="1">
      <alignment horizontal="center" vertical="center"/>
    </xf>
    <xf numFmtId="0" fontId="33" fillId="14" borderId="51" xfId="2" applyFont="1" applyFill="1" applyBorder="1" applyAlignment="1">
      <alignment horizontal="center"/>
    </xf>
    <xf numFmtId="0" fontId="33" fillId="14" borderId="53" xfId="2" applyFont="1" applyFill="1" applyBorder="1" applyAlignment="1">
      <alignment horizontal="center"/>
    </xf>
    <xf numFmtId="0" fontId="33" fillId="14" borderId="54" xfId="2" applyFont="1" applyFill="1" applyBorder="1" applyAlignment="1">
      <alignment horizontal="center"/>
    </xf>
    <xf numFmtId="0" fontId="27" fillId="15" borderId="25" xfId="2" applyFont="1" applyFill="1" applyBorder="1"/>
    <xf numFmtId="0" fontId="27" fillId="15" borderId="10" xfId="2" applyFont="1" applyFill="1" applyBorder="1"/>
    <xf numFmtId="167" fontId="32" fillId="15" borderId="51" xfId="2" applyNumberFormat="1" applyFont="1" applyFill="1" applyBorder="1"/>
    <xf numFmtId="167" fontId="33" fillId="14" borderId="53" xfId="2" applyNumberFormat="1" applyFont="1" applyFill="1" applyBorder="1" applyAlignment="1">
      <alignment horizontal="right" vertical="center"/>
    </xf>
    <xf numFmtId="179" fontId="33" fillId="14" borderId="53" xfId="2" applyNumberFormat="1" applyFont="1" applyFill="1" applyBorder="1" applyAlignment="1">
      <alignment horizontal="center" vertical="center"/>
    </xf>
    <xf numFmtId="179" fontId="33" fillId="14" borderId="52" xfId="2" applyNumberFormat="1" applyFont="1" applyFill="1" applyBorder="1" applyAlignment="1">
      <alignment horizontal="center" vertical="center"/>
    </xf>
    <xf numFmtId="167" fontId="32" fillId="15" borderId="25" xfId="2" applyNumberFormat="1" applyFont="1" applyFill="1" applyBorder="1"/>
    <xf numFmtId="167" fontId="32" fillId="15" borderId="10" xfId="2" applyNumberFormat="1" applyFont="1" applyFill="1" applyBorder="1"/>
    <xf numFmtId="170" fontId="6" fillId="14" borderId="15" xfId="0" applyNumberFormat="1" applyFont="1" applyFill="1" applyBorder="1" applyAlignment="1">
      <alignment horizontal="center"/>
    </xf>
    <xf numFmtId="170" fontId="7" fillId="14" borderId="1" xfId="0" applyNumberFormat="1" applyFont="1" applyFill="1" applyBorder="1" applyAlignment="1">
      <alignment horizontal="center"/>
    </xf>
    <xf numFmtId="170" fontId="6" fillId="14" borderId="8" xfId="0" applyNumberFormat="1" applyFont="1" applyFill="1" applyBorder="1" applyAlignment="1">
      <alignment horizontal="center"/>
    </xf>
    <xf numFmtId="49" fontId="6" fillId="14" borderId="8" xfId="0" applyNumberFormat="1" applyFont="1" applyFill="1" applyBorder="1" applyAlignment="1" applyProtection="1">
      <alignment horizontal="center"/>
      <protection locked="0"/>
    </xf>
    <xf numFmtId="49" fontId="6" fillId="14" borderId="15" xfId="0" applyNumberFormat="1" applyFont="1" applyFill="1" applyBorder="1" applyAlignment="1" applyProtection="1">
      <alignment horizontal="center"/>
      <protection locked="0"/>
    </xf>
    <xf numFmtId="170" fontId="6" fillId="14" borderId="27" xfId="0" applyNumberFormat="1" applyFont="1" applyFill="1" applyBorder="1" applyAlignment="1">
      <alignment horizontal="center"/>
    </xf>
    <xf numFmtId="170" fontId="6" fillId="14" borderId="28" xfId="0" applyNumberFormat="1" applyFont="1" applyFill="1" applyBorder="1" applyAlignment="1">
      <alignment horizontal="center"/>
    </xf>
    <xf numFmtId="49" fontId="6" fillId="14" borderId="18" xfId="0" applyNumberFormat="1" applyFont="1" applyFill="1" applyBorder="1" applyAlignment="1" applyProtection="1">
      <alignment horizontal="center"/>
      <protection locked="0"/>
    </xf>
    <xf numFmtId="0" fontId="7" fillId="14" borderId="1" xfId="0" applyFont="1" applyFill="1" applyBorder="1" applyAlignment="1">
      <alignment horizontal="center"/>
    </xf>
    <xf numFmtId="170" fontId="7" fillId="16" borderId="1" xfId="0" applyNumberFormat="1" applyFont="1" applyFill="1" applyBorder="1" applyAlignment="1">
      <alignment horizontal="center"/>
    </xf>
    <xf numFmtId="49" fontId="6" fillId="14" borderId="27" xfId="0" applyNumberFormat="1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>
      <alignment horizontal="center"/>
    </xf>
    <xf numFmtId="0" fontId="12" fillId="17" borderId="18" xfId="0" applyFont="1" applyFill="1" applyBorder="1" applyAlignment="1">
      <alignment horizontal="center" vertical="center"/>
    </xf>
    <xf numFmtId="0" fontId="17" fillId="17" borderId="18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 wrapText="1"/>
    </xf>
    <xf numFmtId="10" fontId="18" fillId="17" borderId="18" xfId="0" quotePrefix="1" applyNumberFormat="1" applyFont="1" applyFill="1" applyBorder="1" applyAlignment="1">
      <alignment horizontal="center" vertical="center" wrapText="1"/>
    </xf>
    <xf numFmtId="170" fontId="6" fillId="17" borderId="27" xfId="0" applyNumberFormat="1" applyFont="1" applyFill="1" applyBorder="1" applyAlignment="1">
      <alignment horizontal="center"/>
    </xf>
    <xf numFmtId="170" fontId="6" fillId="17" borderId="15" xfId="0" applyNumberFormat="1" applyFont="1" applyFill="1" applyBorder="1" applyAlignment="1">
      <alignment horizontal="center"/>
    </xf>
    <xf numFmtId="170" fontId="6" fillId="14" borderId="18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/>
    </xf>
    <xf numFmtId="49" fontId="6" fillId="14" borderId="4" xfId="0" applyNumberFormat="1" applyFont="1" applyFill="1" applyBorder="1" applyAlignment="1" applyProtection="1">
      <alignment horizontal="center"/>
      <protection locked="0"/>
    </xf>
    <xf numFmtId="49" fontId="6" fillId="14" borderId="17" xfId="0" applyNumberFormat="1" applyFont="1" applyFill="1" applyBorder="1" applyAlignment="1" applyProtection="1">
      <alignment horizontal="center"/>
      <protection locked="0"/>
    </xf>
    <xf numFmtId="49" fontId="6" fillId="14" borderId="7" xfId="0" applyNumberFormat="1" applyFont="1" applyFill="1" applyBorder="1" applyAlignment="1" applyProtection="1">
      <alignment horizontal="center"/>
      <protection locked="0"/>
    </xf>
    <xf numFmtId="49" fontId="6" fillId="14" borderId="89" xfId="0" applyNumberFormat="1" applyFont="1" applyFill="1" applyBorder="1" applyAlignment="1" applyProtection="1">
      <alignment horizontal="center"/>
      <protection locked="0"/>
    </xf>
    <xf numFmtId="49" fontId="6" fillId="14" borderId="9" xfId="0" applyNumberFormat="1" applyFont="1" applyFill="1" applyBorder="1" applyAlignment="1" applyProtection="1">
      <alignment horizontal="center"/>
      <protection locked="0"/>
    </xf>
    <xf numFmtId="170" fontId="6" fillId="8" borderId="27" xfId="0" applyNumberFormat="1" applyFont="1" applyFill="1" applyBorder="1" applyAlignment="1" applyProtection="1">
      <alignment horizontal="center"/>
      <protection locked="0"/>
    </xf>
    <xf numFmtId="170" fontId="6" fillId="8" borderId="15" xfId="0" applyNumberFormat="1" applyFont="1" applyFill="1" applyBorder="1" applyAlignment="1" applyProtection="1">
      <alignment horizontal="center"/>
      <protection locked="0"/>
    </xf>
    <xf numFmtId="170" fontId="6" fillId="8" borderId="9" xfId="0" applyNumberFormat="1" applyFont="1" applyFill="1" applyBorder="1" applyAlignment="1" applyProtection="1">
      <alignment horizontal="center"/>
      <protection locked="0"/>
    </xf>
    <xf numFmtId="170" fontId="6" fillId="8" borderId="1" xfId="0" applyNumberFormat="1" applyFont="1" applyFill="1" applyBorder="1" applyAlignment="1" applyProtection="1">
      <alignment horizontal="center"/>
      <protection locked="0"/>
    </xf>
    <xf numFmtId="170" fontId="6" fillId="8" borderId="28" xfId="0" applyNumberFormat="1" applyFont="1" applyFill="1" applyBorder="1" applyAlignment="1" applyProtection="1">
      <alignment horizontal="center"/>
      <protection locked="0"/>
    </xf>
    <xf numFmtId="170" fontId="6" fillId="14" borderId="69" xfId="0" applyNumberFormat="1" applyFont="1" applyFill="1" applyBorder="1" applyAlignment="1">
      <alignment horizontal="center"/>
    </xf>
    <xf numFmtId="170" fontId="6" fillId="14" borderId="89" xfId="0" applyNumberFormat="1" applyFont="1" applyFill="1" applyBorder="1" applyAlignment="1">
      <alignment horizontal="center"/>
    </xf>
    <xf numFmtId="170" fontId="6" fillId="14" borderId="91" xfId="0" applyNumberFormat="1" applyFont="1" applyFill="1" applyBorder="1" applyAlignment="1">
      <alignment horizontal="center"/>
    </xf>
    <xf numFmtId="170" fontId="6" fillId="14" borderId="8" xfId="0" quotePrefix="1" applyNumberFormat="1" applyFont="1" applyFill="1" applyBorder="1" applyAlignment="1">
      <alignment horizontal="center"/>
    </xf>
    <xf numFmtId="49" fontId="6" fillId="14" borderId="12" xfId="0" applyNumberFormat="1" applyFont="1" applyFill="1" applyBorder="1" applyAlignment="1" applyProtection="1">
      <alignment horizontal="center"/>
      <protection locked="0"/>
    </xf>
    <xf numFmtId="170" fontId="6" fillId="14" borderId="4" xfId="0" applyNumberFormat="1" applyFont="1" applyFill="1" applyBorder="1" applyAlignment="1">
      <alignment horizontal="center"/>
    </xf>
    <xf numFmtId="170" fontId="6" fillId="14" borderId="15" xfId="0" quotePrefix="1" applyNumberFormat="1" applyFont="1" applyFill="1" applyBorder="1" applyAlignment="1">
      <alignment horizontal="center"/>
    </xf>
    <xf numFmtId="49" fontId="6" fillId="14" borderId="28" xfId="0" applyNumberFormat="1" applyFont="1" applyFill="1" applyBorder="1" applyAlignment="1" applyProtection="1">
      <alignment horizontal="center"/>
      <protection locked="0"/>
    </xf>
    <xf numFmtId="170" fontId="6" fillId="14" borderId="27" xfId="0" quotePrefix="1" applyNumberFormat="1" applyFont="1" applyFill="1" applyBorder="1" applyAlignment="1">
      <alignment horizontal="center"/>
    </xf>
    <xf numFmtId="170" fontId="6" fillId="14" borderId="28" xfId="0" quotePrefix="1" applyNumberFormat="1" applyFont="1" applyFill="1" applyBorder="1" applyAlignment="1">
      <alignment horizontal="center"/>
    </xf>
    <xf numFmtId="170" fontId="6" fillId="14" borderId="26" xfId="0" applyNumberFormat="1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 vertical="center"/>
    </xf>
    <xf numFmtId="170" fontId="6" fillId="16" borderId="1" xfId="0" applyNumberFormat="1" applyFont="1" applyFill="1" applyBorder="1" applyAlignment="1">
      <alignment horizontal="center"/>
    </xf>
    <xf numFmtId="170" fontId="6" fillId="16" borderId="82" xfId="0" applyNumberFormat="1" applyFont="1" applyFill="1" applyBorder="1" applyAlignment="1">
      <alignment horizontal="center"/>
    </xf>
    <xf numFmtId="170" fontId="6" fillId="16" borderId="1" xfId="0" applyNumberFormat="1" applyFont="1" applyFill="1" applyBorder="1"/>
    <xf numFmtId="49" fontId="6" fillId="14" borderId="27" xfId="0" applyNumberFormat="1" applyFont="1" applyFill="1" applyBorder="1" applyAlignment="1" applyProtection="1">
      <alignment horizontal="center" vertical="center"/>
      <protection locked="0"/>
    </xf>
    <xf numFmtId="49" fontId="6" fillId="14" borderId="15" xfId="0" applyNumberFormat="1" applyFont="1" applyFill="1" applyBorder="1" applyAlignment="1" applyProtection="1">
      <alignment horizontal="center" vertical="center"/>
      <protection locked="0"/>
    </xf>
    <xf numFmtId="49" fontId="6" fillId="14" borderId="18" xfId="0" applyNumberFormat="1" applyFont="1" applyFill="1" applyBorder="1" applyAlignment="1" applyProtection="1">
      <alignment horizontal="center" vertical="center"/>
      <protection locked="0"/>
    </xf>
    <xf numFmtId="0" fontId="7" fillId="17" borderId="18" xfId="0" applyFont="1" applyFill="1" applyBorder="1" applyAlignment="1">
      <alignment horizontal="center" vertical="center"/>
    </xf>
    <xf numFmtId="9" fontId="7" fillId="17" borderId="18" xfId="0" applyNumberFormat="1" applyFont="1" applyFill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 wrapText="1"/>
    </xf>
    <xf numFmtId="170" fontId="6" fillId="17" borderId="26" xfId="0" applyNumberFormat="1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49" fontId="6" fillId="14" borderId="9" xfId="0" applyNumberFormat="1" applyFont="1" applyFill="1" applyBorder="1" applyProtection="1">
      <protection locked="0"/>
    </xf>
    <xf numFmtId="49" fontId="6" fillId="14" borderId="12" xfId="0" applyNumberFormat="1" applyFont="1" applyFill="1" applyBorder="1" applyProtection="1">
      <protection locked="0"/>
    </xf>
    <xf numFmtId="49" fontId="6" fillId="14" borderId="15" xfId="0" applyNumberFormat="1" applyFont="1" applyFill="1" applyBorder="1" applyProtection="1">
      <protection locked="0"/>
    </xf>
    <xf numFmtId="49" fontId="6" fillId="14" borderId="18" xfId="0" applyNumberFormat="1" applyFont="1" applyFill="1" applyBorder="1" applyProtection="1">
      <protection locked="0"/>
    </xf>
    <xf numFmtId="170" fontId="6" fillId="14" borderId="1" xfId="0" applyNumberFormat="1" applyFont="1" applyFill="1" applyBorder="1" applyAlignment="1">
      <alignment horizontal="center"/>
    </xf>
    <xf numFmtId="170" fontId="6" fillId="15" borderId="1" xfId="0" applyNumberFormat="1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70" fontId="6" fillId="14" borderId="10" xfId="0" applyNumberFormat="1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 vertical="center"/>
    </xf>
    <xf numFmtId="0" fontId="6" fillId="15" borderId="1" xfId="0" applyFont="1" applyFill="1" applyBorder="1"/>
    <xf numFmtId="170" fontId="5" fillId="14" borderId="1" xfId="0" applyNumberFormat="1" applyFont="1" applyFill="1" applyBorder="1" applyAlignment="1">
      <alignment horizontal="center" vertical="center"/>
    </xf>
    <xf numFmtId="44" fontId="6" fillId="15" borderId="1" xfId="0" applyNumberFormat="1" applyFont="1" applyFill="1" applyBorder="1"/>
    <xf numFmtId="170" fontId="7" fillId="14" borderId="1" xfId="0" applyNumberFormat="1" applyFont="1" applyFill="1" applyBorder="1" applyAlignment="1">
      <alignment horizontal="center" vertical="center"/>
    </xf>
    <xf numFmtId="44" fontId="7" fillId="15" borderId="1" xfId="0" applyNumberFormat="1" applyFont="1" applyFill="1" applyBorder="1"/>
    <xf numFmtId="170" fontId="7" fillId="14" borderId="10" xfId="0" applyNumberFormat="1" applyFont="1" applyFill="1" applyBorder="1" applyAlignment="1">
      <alignment horizontal="center"/>
    </xf>
    <xf numFmtId="166" fontId="7" fillId="17" borderId="18" xfId="0" applyNumberFormat="1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 wrapText="1"/>
    </xf>
    <xf numFmtId="170" fontId="6" fillId="16" borderId="1" xfId="0" applyNumberFormat="1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170" fontId="6" fillId="14" borderId="27" xfId="0" applyNumberFormat="1" applyFont="1" applyFill="1" applyBorder="1" applyAlignment="1">
      <alignment horizontal="center" vertical="center"/>
    </xf>
    <xf numFmtId="170" fontId="6" fillId="14" borderId="15" xfId="0" applyNumberFormat="1" applyFont="1" applyFill="1" applyBorder="1" applyAlignment="1">
      <alignment horizontal="center" vertical="center"/>
    </xf>
    <xf numFmtId="49" fontId="6" fillId="14" borderId="22" xfId="0" applyNumberFormat="1" applyFont="1" applyFill="1" applyBorder="1" applyAlignment="1" applyProtection="1">
      <alignment horizontal="center"/>
      <protection locked="0"/>
    </xf>
    <xf numFmtId="170" fontId="6" fillId="14" borderId="1" xfId="0" applyNumberFormat="1" applyFont="1" applyFill="1" applyBorder="1" applyAlignment="1">
      <alignment horizontal="center" vertical="center"/>
    </xf>
    <xf numFmtId="49" fontId="6" fillId="14" borderId="8" xfId="0" applyNumberFormat="1" applyFont="1" applyFill="1" applyBorder="1" applyAlignment="1" applyProtection="1">
      <alignment horizontal="center" vertical="center"/>
      <protection locked="0"/>
    </xf>
    <xf numFmtId="170" fontId="6" fillId="17" borderId="27" xfId="0" applyNumberFormat="1" applyFont="1" applyFill="1" applyBorder="1" applyAlignment="1">
      <alignment horizontal="center" vertical="center"/>
    </xf>
    <xf numFmtId="176" fontId="0" fillId="14" borderId="20" xfId="0" applyNumberFormat="1" applyFill="1" applyBorder="1" applyAlignment="1">
      <alignment horizontal="center"/>
    </xf>
    <xf numFmtId="176" fontId="0" fillId="14" borderId="23" xfId="0" applyNumberFormat="1" applyFill="1" applyBorder="1" applyAlignment="1">
      <alignment horizontal="center"/>
    </xf>
    <xf numFmtId="176" fontId="0" fillId="14" borderId="1" xfId="0" applyNumberFormat="1" applyFill="1" applyBorder="1" applyAlignment="1">
      <alignment horizontal="center"/>
    </xf>
    <xf numFmtId="0" fontId="17" fillId="14" borderId="10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vertical="center"/>
    </xf>
    <xf numFmtId="172" fontId="0" fillId="14" borderId="15" xfId="3" applyNumberFormat="1" applyFont="1" applyFill="1" applyBorder="1" applyAlignment="1" applyProtection="1">
      <alignment horizontal="center" vertical="center"/>
    </xf>
    <xf numFmtId="0" fontId="24" fillId="14" borderId="1" xfId="3" applyNumberFormat="1" applyFont="1" applyFill="1" applyBorder="1" applyAlignment="1" applyProtection="1">
      <alignment horizontal="center" vertical="center"/>
    </xf>
    <xf numFmtId="172" fontId="24" fillId="16" borderId="1" xfId="3" applyNumberFormat="1" applyFont="1" applyFill="1" applyBorder="1" applyAlignment="1" applyProtection="1">
      <alignment horizontal="center" vertical="center"/>
    </xf>
    <xf numFmtId="49" fontId="6" fillId="14" borderId="74" xfId="0" applyNumberFormat="1" applyFont="1" applyFill="1" applyBorder="1" applyAlignment="1" applyProtection="1">
      <alignment horizontal="center" vertical="center"/>
      <protection locked="0"/>
    </xf>
    <xf numFmtId="49" fontId="6" fillId="14" borderId="22" xfId="0" applyNumberFormat="1" applyFont="1" applyFill="1" applyBorder="1" applyAlignment="1" applyProtection="1">
      <alignment horizontal="center" vertical="center"/>
      <protection locked="0"/>
    </xf>
    <xf numFmtId="49" fontId="6" fillId="14" borderId="78" xfId="0" applyNumberFormat="1" applyFont="1" applyFill="1" applyBorder="1" applyAlignment="1" applyProtection="1">
      <alignment horizontal="center" vertical="center"/>
      <protection locked="0"/>
    </xf>
    <xf numFmtId="172" fontId="0" fillId="14" borderId="8" xfId="3" applyNumberFormat="1" applyFont="1" applyFill="1" applyBorder="1" applyAlignment="1" applyProtection="1">
      <alignment horizontal="center" vertical="center"/>
      <protection locked="0"/>
    </xf>
    <xf numFmtId="172" fontId="0" fillId="14" borderId="74" xfId="3" applyNumberFormat="1" applyFont="1" applyFill="1" applyBorder="1" applyAlignment="1" applyProtection="1">
      <alignment horizontal="center" vertical="center"/>
      <protection locked="0"/>
    </xf>
    <xf numFmtId="172" fontId="0" fillId="14" borderId="27" xfId="3" applyNumberFormat="1" applyFont="1" applyFill="1" applyBorder="1" applyAlignment="1" applyProtection="1">
      <alignment horizontal="center" vertical="center"/>
      <protection locked="0"/>
    </xf>
    <xf numFmtId="172" fontId="0" fillId="14" borderId="28" xfId="3" applyNumberFormat="1" applyFont="1" applyFill="1" applyBorder="1" applyAlignment="1" applyProtection="1">
      <alignment horizontal="center" vertical="center"/>
    </xf>
    <xf numFmtId="172" fontId="0" fillId="14" borderId="74" xfId="3" applyNumberFormat="1" applyFont="1" applyFill="1" applyBorder="1" applyAlignment="1" applyProtection="1">
      <alignment horizontal="center" vertical="center"/>
    </xf>
    <xf numFmtId="177" fontId="17" fillId="14" borderId="82" xfId="0" applyNumberFormat="1" applyFont="1" applyFill="1" applyBorder="1" applyAlignment="1">
      <alignment horizontal="center" vertical="center"/>
    </xf>
    <xf numFmtId="170" fontId="17" fillId="14" borderId="82" xfId="0" applyNumberFormat="1" applyFont="1" applyFill="1" applyBorder="1" applyAlignment="1">
      <alignment horizontal="center" vertical="center"/>
    </xf>
    <xf numFmtId="176" fontId="17" fillId="14" borderId="82" xfId="0" quotePrefix="1" applyNumberFormat="1" applyFont="1" applyFill="1" applyBorder="1" applyAlignment="1">
      <alignment horizontal="center" vertical="center"/>
    </xf>
    <xf numFmtId="2" fontId="17" fillId="16" borderId="8" xfId="0" applyNumberFormat="1" applyFont="1" applyFill="1" applyBorder="1" applyAlignment="1">
      <alignment horizontal="center" vertical="center"/>
    </xf>
    <xf numFmtId="172" fontId="24" fillId="16" borderId="82" xfId="3" applyNumberFormat="1" applyFont="1" applyFill="1" applyBorder="1" applyAlignment="1" applyProtection="1">
      <alignment horizontal="center" vertical="center"/>
    </xf>
    <xf numFmtId="177" fontId="24" fillId="16" borderId="1" xfId="3" applyNumberFormat="1" applyFont="1" applyFill="1" applyBorder="1" applyAlignment="1" applyProtection="1">
      <alignment horizontal="center" vertical="center"/>
    </xf>
    <xf numFmtId="176" fontId="0" fillId="14" borderId="75" xfId="0" applyNumberFormat="1" applyFill="1" applyBorder="1" applyAlignment="1">
      <alignment horizontal="center"/>
    </xf>
    <xf numFmtId="176" fontId="24" fillId="14" borderId="74" xfId="3" applyNumberFormat="1" applyFont="1" applyFill="1" applyBorder="1" applyAlignment="1" applyProtection="1">
      <alignment horizontal="center" vertical="center"/>
    </xf>
    <xf numFmtId="176" fontId="24" fillId="14" borderId="78" xfId="3" applyNumberFormat="1" applyFont="1" applyFill="1" applyBorder="1" applyAlignment="1" applyProtection="1">
      <alignment horizontal="center" vertical="center"/>
    </xf>
    <xf numFmtId="176" fontId="0" fillId="14" borderId="82" xfId="0" applyNumberFormat="1" applyFill="1" applyBorder="1" applyAlignment="1">
      <alignment horizontal="center"/>
    </xf>
    <xf numFmtId="49" fontId="17" fillId="14" borderId="69" xfId="0" applyNumberFormat="1" applyFont="1" applyFill="1" applyBorder="1" applyAlignment="1" applyProtection="1">
      <alignment horizontal="center" vertical="center"/>
      <protection locked="0"/>
    </xf>
    <xf numFmtId="49" fontId="17" fillId="14" borderId="74" xfId="0" applyNumberFormat="1" applyFont="1" applyFill="1" applyBorder="1" applyAlignment="1" applyProtection="1">
      <alignment horizontal="center" vertical="center"/>
      <protection locked="0"/>
    </xf>
    <xf numFmtId="49" fontId="0" fillId="14" borderId="74" xfId="0" applyNumberFormat="1" applyFill="1" applyBorder="1" applyAlignment="1" applyProtection="1">
      <alignment horizontal="center" vertical="center"/>
      <protection locked="0"/>
    </xf>
    <xf numFmtId="0" fontId="0" fillId="14" borderId="74" xfId="0" applyFill="1" applyBorder="1" applyAlignment="1">
      <alignment vertical="center"/>
    </xf>
    <xf numFmtId="0" fontId="0" fillId="14" borderId="78" xfId="0" applyFill="1" applyBorder="1" applyAlignment="1">
      <alignment vertical="center"/>
    </xf>
    <xf numFmtId="0" fontId="0" fillId="15" borderId="82" xfId="0" applyFill="1" applyBorder="1" applyAlignment="1">
      <alignment vertical="center"/>
    </xf>
    <xf numFmtId="49" fontId="17" fillId="14" borderId="8" xfId="0" applyNumberFormat="1" applyFont="1" applyFill="1" applyBorder="1" applyAlignment="1" applyProtection="1">
      <alignment horizontal="center" vertical="center"/>
      <protection locked="0"/>
    </xf>
    <xf numFmtId="49" fontId="17" fillId="14" borderId="15" xfId="0" applyNumberFormat="1" applyFont="1" applyFill="1" applyBorder="1" applyAlignment="1" applyProtection="1">
      <alignment horizontal="center" vertical="center"/>
      <protection locked="0"/>
    </xf>
    <xf numFmtId="49" fontId="17" fillId="14" borderId="27" xfId="0" applyNumberFormat="1" applyFont="1" applyFill="1" applyBorder="1" applyAlignment="1" applyProtection="1">
      <alignment horizontal="center" vertical="center"/>
      <protection locked="0"/>
    </xf>
    <xf numFmtId="49" fontId="0" fillId="14" borderId="15" xfId="0" applyNumberFormat="1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176" fontId="24" fillId="14" borderId="15" xfId="3" applyNumberFormat="1" applyFont="1" applyFill="1" applyBorder="1" applyAlignment="1" applyProtection="1">
      <alignment vertical="center"/>
    </xf>
    <xf numFmtId="176" fontId="24" fillId="14" borderId="18" xfId="3" applyNumberFormat="1" applyFont="1" applyFill="1" applyBorder="1" applyAlignment="1" applyProtection="1">
      <alignment vertical="center"/>
    </xf>
    <xf numFmtId="0" fontId="17" fillId="14" borderId="7" xfId="0" applyFont="1" applyFill="1" applyBorder="1" applyAlignment="1">
      <alignment horizontal="center" vertical="center"/>
    </xf>
    <xf numFmtId="176" fontId="0" fillId="14" borderId="15" xfId="0" applyNumberFormat="1" applyFill="1" applyBorder="1" applyAlignment="1">
      <alignment horizontal="center"/>
    </xf>
    <xf numFmtId="177" fontId="0" fillId="14" borderId="15" xfId="3" applyNumberFormat="1" applyFont="1" applyFill="1" applyBorder="1" applyAlignment="1" applyProtection="1">
      <alignment horizontal="center" vertical="center"/>
      <protection locked="0"/>
    </xf>
    <xf numFmtId="177" fontId="0" fillId="14" borderId="22" xfId="3" applyNumberFormat="1" applyFont="1" applyFill="1" applyBorder="1" applyAlignment="1" applyProtection="1">
      <alignment horizontal="center" vertical="center"/>
      <protection locked="0"/>
    </xf>
    <xf numFmtId="172" fontId="0" fillId="14" borderId="15" xfId="3" applyNumberFormat="1" applyFont="1" applyFill="1" applyBorder="1" applyAlignment="1" applyProtection="1">
      <alignment horizontal="center" vertical="center"/>
      <protection locked="0"/>
    </xf>
    <xf numFmtId="172" fontId="0" fillId="14" borderId="28" xfId="3" applyNumberFormat="1" applyFont="1" applyFill="1" applyBorder="1" applyAlignment="1" applyProtection="1">
      <alignment horizontal="center" vertical="center"/>
      <protection locked="0"/>
    </xf>
    <xf numFmtId="0" fontId="24" fillId="0" borderId="0" xfId="19"/>
    <xf numFmtId="0" fontId="24" fillId="8" borderId="0" xfId="19" applyFill="1"/>
    <xf numFmtId="0" fontId="24" fillId="0" borderId="0" xfId="19" applyAlignment="1">
      <alignment textRotation="88"/>
    </xf>
    <xf numFmtId="0" fontId="24" fillId="8" borderId="0" xfId="19" applyFill="1" applyAlignment="1">
      <alignment textRotation="88"/>
    </xf>
    <xf numFmtId="0" fontId="24" fillId="8" borderId="0" xfId="19" applyFill="1" applyAlignment="1">
      <alignment wrapText="1"/>
    </xf>
    <xf numFmtId="0" fontId="24" fillId="8" borderId="24" xfId="19" applyFill="1" applyBorder="1"/>
    <xf numFmtId="0" fontId="24" fillId="8" borderId="0" xfId="19" applyFill="1" applyAlignment="1">
      <alignment horizontal="centerContinuous"/>
    </xf>
    <xf numFmtId="169" fontId="61" fillId="8" borderId="0" xfId="19" applyNumberFormat="1" applyFont="1" applyFill="1" applyAlignment="1">
      <alignment horizontal="centerContinuous"/>
    </xf>
    <xf numFmtId="0" fontId="63" fillId="2" borderId="51" xfId="19" applyFont="1" applyFill="1" applyBorder="1" applyAlignment="1">
      <alignment horizontal="center" vertical="center" wrapText="1"/>
    </xf>
    <xf numFmtId="2" fontId="64" fillId="18" borderId="98" xfId="19" applyNumberFormat="1" applyFont="1" applyFill="1" applyBorder="1" applyAlignment="1" applyProtection="1">
      <alignment vertical="center"/>
      <protection locked="0"/>
    </xf>
    <xf numFmtId="2" fontId="64" fillId="0" borderId="86" xfId="19" applyNumberFormat="1" applyFont="1" applyBorder="1" applyAlignment="1" applyProtection="1">
      <alignment vertical="center"/>
      <protection locked="0"/>
    </xf>
    <xf numFmtId="2" fontId="64" fillId="18" borderId="102" xfId="19" applyNumberFormat="1" applyFont="1" applyFill="1" applyBorder="1" applyAlignment="1" applyProtection="1">
      <alignment vertical="center"/>
      <protection locked="0"/>
    </xf>
    <xf numFmtId="2" fontId="64" fillId="18" borderId="106" xfId="19" applyNumberFormat="1" applyFont="1" applyFill="1" applyBorder="1" applyAlignment="1" applyProtection="1">
      <alignment vertical="center"/>
      <protection locked="0"/>
    </xf>
    <xf numFmtId="0" fontId="20" fillId="20" borderId="110" xfId="19" applyFont="1" applyFill="1" applyBorder="1" applyAlignment="1">
      <alignment horizontal="center" vertical="center" wrapText="1"/>
    </xf>
    <xf numFmtId="0" fontId="20" fillId="20" borderId="111" xfId="19" applyFont="1" applyFill="1" applyBorder="1" applyAlignment="1">
      <alignment horizontal="center" vertical="center"/>
    </xf>
    <xf numFmtId="0" fontId="20" fillId="20" borderId="112" xfId="19" applyFont="1" applyFill="1" applyBorder="1" applyAlignment="1">
      <alignment horizontal="center" vertical="center"/>
    </xf>
    <xf numFmtId="0" fontId="20" fillId="20" borderId="113" xfId="19" applyFont="1" applyFill="1" applyBorder="1" applyAlignment="1">
      <alignment horizontal="center" vertical="center" wrapText="1"/>
    </xf>
    <xf numFmtId="0" fontId="20" fillId="20" borderId="0" xfId="19" applyFont="1" applyFill="1" applyAlignment="1">
      <alignment horizontal="center" vertical="center" wrapText="1"/>
    </xf>
    <xf numFmtId="0" fontId="67" fillId="0" borderId="0" xfId="19" applyFont="1"/>
    <xf numFmtId="0" fontId="67" fillId="8" borderId="0" xfId="19" applyFont="1" applyFill="1"/>
    <xf numFmtId="14" fontId="67" fillId="8" borderId="0" xfId="19" applyNumberFormat="1" applyFont="1" applyFill="1" applyAlignment="1">
      <alignment horizontal="left"/>
    </xf>
    <xf numFmtId="14" fontId="44" fillId="8" borderId="0" xfId="19" applyNumberFormat="1" applyFont="1" applyFill="1" applyAlignment="1" applyProtection="1">
      <alignment horizontal="left"/>
      <protection locked="0"/>
    </xf>
    <xf numFmtId="2" fontId="24" fillId="8" borderId="0" xfId="19" applyNumberFormat="1" applyFill="1" applyAlignment="1">
      <alignment horizontal="center" vertical="center"/>
    </xf>
    <xf numFmtId="10" fontId="15" fillId="8" borderId="0" xfId="21" applyNumberFormat="1" applyFont="1" applyFill="1" applyBorder="1" applyAlignment="1" applyProtection="1">
      <alignment horizontal="center" vertical="center"/>
    </xf>
    <xf numFmtId="14" fontId="67" fillId="8" borderId="0" xfId="19" applyNumberFormat="1" applyFont="1" applyFill="1" applyAlignment="1">
      <alignment vertical="center"/>
    </xf>
    <xf numFmtId="14" fontId="67" fillId="8" borderId="0" xfId="19" applyNumberFormat="1" applyFont="1" applyFill="1"/>
    <xf numFmtId="44" fontId="67" fillId="8" borderId="0" xfId="20" applyFont="1" applyFill="1" applyBorder="1" applyAlignment="1" applyProtection="1"/>
    <xf numFmtId="0" fontId="24" fillId="8" borderId="0" xfId="19" applyFill="1" applyAlignment="1">
      <alignment horizontal="left"/>
    </xf>
    <xf numFmtId="2" fontId="44" fillId="8" borderId="90" xfId="19" applyNumberFormat="1" applyFont="1" applyFill="1" applyBorder="1" applyAlignment="1" applyProtection="1">
      <alignment horizontal="center"/>
      <protection locked="0"/>
    </xf>
    <xf numFmtId="0" fontId="69" fillId="8" borderId="0" xfId="19" applyFont="1" applyFill="1" applyAlignment="1">
      <alignment horizontal="right" vertical="center"/>
    </xf>
    <xf numFmtId="0" fontId="70" fillId="0" borderId="0" xfId="19" applyFont="1"/>
    <xf numFmtId="2" fontId="44" fillId="8" borderId="35" xfId="19" applyNumberFormat="1" applyFont="1" applyFill="1" applyBorder="1" applyAlignment="1" applyProtection="1">
      <alignment horizontal="center"/>
      <protection locked="0"/>
    </xf>
    <xf numFmtId="0" fontId="16" fillId="8" borderId="0" xfId="19" applyFont="1" applyFill="1"/>
    <xf numFmtId="0" fontId="44" fillId="8" borderId="0" xfId="19" applyFont="1" applyFill="1"/>
    <xf numFmtId="14" fontId="44" fillId="8" borderId="0" xfId="19" applyNumberFormat="1" applyFont="1" applyFill="1" applyAlignment="1">
      <alignment horizontal="center"/>
    </xf>
    <xf numFmtId="0" fontId="71" fillId="8" borderId="0" xfId="19" applyFont="1" applyFill="1" applyAlignment="1">
      <alignment horizontal="left"/>
    </xf>
    <xf numFmtId="0" fontId="15" fillId="8" borderId="0" xfId="19" applyFont="1" applyFill="1" applyAlignment="1">
      <alignment horizontal="right"/>
    </xf>
    <xf numFmtId="2" fontId="24" fillId="8" borderId="114" xfId="19" applyNumberFormat="1" applyFill="1" applyBorder="1" applyAlignment="1">
      <alignment horizontal="center" vertical="center"/>
    </xf>
    <xf numFmtId="10" fontId="15" fillId="8" borderId="114" xfId="21" applyNumberFormat="1" applyFont="1" applyFill="1" applyBorder="1" applyAlignment="1" applyProtection="1">
      <alignment horizontal="center" vertical="center"/>
    </xf>
    <xf numFmtId="169" fontId="29" fillId="8" borderId="35" xfId="19" applyNumberFormat="1" applyFont="1" applyFill="1" applyBorder="1" applyAlignment="1">
      <alignment horizontal="left" vertical="center" indent="1"/>
    </xf>
    <xf numFmtId="0" fontId="72" fillId="8" borderId="0" xfId="19" applyFont="1" applyFill="1"/>
    <xf numFmtId="0" fontId="24" fillId="8" borderId="0" xfId="19" applyFill="1" applyAlignment="1">
      <alignment horizontal="left" indent="1"/>
    </xf>
    <xf numFmtId="0" fontId="73" fillId="8" borderId="0" xfId="19" applyFont="1" applyFill="1"/>
    <xf numFmtId="0" fontId="74" fillId="8" borderId="0" xfId="19" applyFont="1" applyFill="1"/>
    <xf numFmtId="0" fontId="73" fillId="8" borderId="0" xfId="19" applyFont="1" applyFill="1" applyAlignment="1">
      <alignment textRotation="88"/>
    </xf>
    <xf numFmtId="1" fontId="75" fillId="8" borderId="35" xfId="19" applyNumberFormat="1" applyFont="1" applyFill="1" applyBorder="1" applyAlignment="1" applyProtection="1">
      <alignment horizontal="left" indent="1"/>
      <protection locked="0"/>
    </xf>
    <xf numFmtId="0" fontId="24" fillId="8" borderId="93" xfId="19" applyFill="1" applyBorder="1" applyAlignment="1" applyProtection="1">
      <alignment horizontal="center" vertical="center"/>
      <protection locked="0"/>
    </xf>
    <xf numFmtId="0" fontId="75" fillId="8" borderId="35" xfId="19" applyFont="1" applyFill="1" applyBorder="1" applyAlignment="1" applyProtection="1">
      <alignment horizontal="left" indent="1"/>
      <protection locked="0"/>
    </xf>
    <xf numFmtId="0" fontId="15" fillId="8" borderId="0" xfId="19" quotePrefix="1" applyFont="1" applyFill="1" applyAlignment="1">
      <alignment horizontal="right"/>
    </xf>
    <xf numFmtId="0" fontId="15" fillId="8" borderId="0" xfId="19" applyFont="1" applyFill="1" applyAlignment="1">
      <alignment horizontal="center"/>
    </xf>
    <xf numFmtId="2" fontId="24" fillId="8" borderId="85" xfId="19" applyNumberFormat="1" applyFill="1" applyBorder="1" applyAlignment="1">
      <alignment horizontal="center" vertical="center"/>
    </xf>
    <xf numFmtId="9" fontId="24" fillId="8" borderId="94" xfId="19" applyNumberFormat="1" applyFill="1" applyBorder="1" applyAlignment="1">
      <alignment horizontal="center" vertical="center"/>
    </xf>
    <xf numFmtId="0" fontId="69" fillId="8" borderId="0" xfId="19" applyFont="1" applyFill="1" applyAlignment="1">
      <alignment horizontal="center"/>
    </xf>
    <xf numFmtId="0" fontId="69" fillId="8" borderId="0" xfId="19" quotePrefix="1" applyFont="1" applyFill="1" applyAlignment="1">
      <alignment horizontal="center"/>
    </xf>
    <xf numFmtId="0" fontId="24" fillId="8" borderId="0" xfId="19" applyFill="1" applyAlignment="1">
      <alignment horizontal="center"/>
    </xf>
    <xf numFmtId="0" fontId="76" fillId="8" borderId="0" xfId="19" applyFont="1" applyFill="1" applyAlignment="1">
      <alignment horizontal="left"/>
    </xf>
    <xf numFmtId="0" fontId="77" fillId="8" borderId="0" xfId="19" applyFont="1" applyFill="1" applyAlignment="1">
      <alignment horizontal="right"/>
    </xf>
    <xf numFmtId="0" fontId="78" fillId="8" borderId="0" xfId="19" applyFont="1" applyFill="1" applyAlignment="1">
      <alignment horizontal="right"/>
    </xf>
    <xf numFmtId="169" fontId="1" fillId="0" borderId="0" xfId="1" applyFont="1"/>
    <xf numFmtId="0" fontId="1" fillId="0" borderId="0" xfId="1" applyNumberFormat="1" applyFont="1"/>
    <xf numFmtId="0" fontId="80" fillId="0" borderId="36" xfId="1" applyNumberFormat="1" applyFont="1" applyBorder="1"/>
    <xf numFmtId="0" fontId="80" fillId="0" borderId="36" xfId="1" applyNumberFormat="1" applyFont="1" applyBorder="1" applyAlignment="1">
      <alignment horizontal="center"/>
    </xf>
    <xf numFmtId="180" fontId="1" fillId="0" borderId="36" xfId="1" applyNumberFormat="1" applyFont="1" applyBorder="1"/>
    <xf numFmtId="0" fontId="1" fillId="0" borderId="36" xfId="1" applyNumberFormat="1" applyFont="1" applyBorder="1"/>
    <xf numFmtId="0" fontId="25" fillId="0" borderId="36" xfId="1" applyNumberFormat="1" applyBorder="1" applyAlignment="1">
      <alignment horizontal="center"/>
    </xf>
    <xf numFmtId="0" fontId="25" fillId="12" borderId="36" xfId="1" applyNumberFormat="1" applyFill="1" applyBorder="1" applyAlignment="1">
      <alignment horizontal="center"/>
    </xf>
    <xf numFmtId="0" fontId="1" fillId="12" borderId="36" xfId="1" applyNumberFormat="1" applyFont="1" applyFill="1" applyBorder="1" applyAlignment="1">
      <alignment horizontal="center"/>
    </xf>
    <xf numFmtId="169" fontId="1" fillId="0" borderId="36" xfId="1" applyFont="1" applyBorder="1"/>
    <xf numFmtId="169" fontId="25" fillId="0" borderId="36" xfId="1" applyBorder="1" applyAlignment="1">
      <alignment horizontal="center"/>
    </xf>
    <xf numFmtId="180" fontId="44" fillId="0" borderId="36" xfId="1" applyNumberFormat="1" applyFont="1" applyBorder="1"/>
    <xf numFmtId="0" fontId="24" fillId="0" borderId="36" xfId="2" applyBorder="1" applyAlignment="1">
      <alignment horizontal="center"/>
    </xf>
    <xf numFmtId="0" fontId="1" fillId="0" borderId="36" xfId="1" applyNumberFormat="1" applyFont="1" applyBorder="1" applyAlignment="1">
      <alignment horizontal="center"/>
    </xf>
    <xf numFmtId="169" fontId="25" fillId="12" borderId="36" xfId="1" applyFill="1" applyBorder="1" applyAlignment="1">
      <alignment horizontal="center"/>
    </xf>
    <xf numFmtId="0" fontId="24" fillId="0" borderId="36" xfId="2" applyBorder="1"/>
    <xf numFmtId="0" fontId="25" fillId="0" borderId="36" xfId="1" applyNumberFormat="1" applyBorder="1"/>
    <xf numFmtId="0" fontId="0" fillId="0" borderId="36" xfId="2" quotePrefix="1" applyFont="1" applyBorder="1"/>
    <xf numFmtId="0" fontId="81" fillId="0" borderId="36" xfId="1" applyNumberFormat="1" applyFont="1" applyBorder="1" applyAlignment="1">
      <alignment horizontal="center"/>
    </xf>
    <xf numFmtId="10" fontId="15" fillId="8" borderId="115" xfId="21" applyNumberFormat="1" applyFont="1" applyFill="1" applyBorder="1" applyAlignment="1" applyProtection="1">
      <alignment horizontal="center" vertical="center"/>
    </xf>
    <xf numFmtId="2" fontId="24" fillId="8" borderId="115" xfId="19" applyNumberFormat="1" applyFill="1" applyBorder="1" applyAlignment="1">
      <alignment horizontal="center" vertical="center"/>
    </xf>
    <xf numFmtId="10" fontId="15" fillId="8" borderId="0" xfId="21" applyNumberFormat="1" applyFont="1" applyFill="1" applyBorder="1" applyAlignment="1" applyProtection="1">
      <alignment horizontal="left" vertical="center"/>
    </xf>
    <xf numFmtId="0" fontId="20" fillId="20" borderId="27" xfId="19" applyFont="1" applyFill="1" applyBorder="1" applyAlignment="1">
      <alignment horizontal="center" vertical="center"/>
    </xf>
    <xf numFmtId="0" fontId="85" fillId="8" borderId="0" xfId="19" applyFont="1" applyFill="1" applyAlignment="1">
      <alignment horizontal="center" vertical="center"/>
    </xf>
    <xf numFmtId="0" fontId="25" fillId="0" borderId="0" xfId="1" applyNumberFormat="1" applyAlignment="1">
      <alignment horizontal="center"/>
    </xf>
    <xf numFmtId="0" fontId="50" fillId="8" borderId="0" xfId="0" applyFont="1" applyFill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9" fontId="17" fillId="0" borderId="8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center" vertical="center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14" fontId="17" fillId="0" borderId="83" xfId="0" applyNumberFormat="1" applyFont="1" applyBorder="1" applyAlignment="1">
      <alignment horizontal="center" vertical="center"/>
    </xf>
    <xf numFmtId="14" fontId="17" fillId="0" borderId="84" xfId="0" applyNumberFormat="1" applyFont="1" applyBorder="1" applyAlignment="1">
      <alignment horizontal="center" vertical="center"/>
    </xf>
    <xf numFmtId="14" fontId="17" fillId="0" borderId="85" xfId="0" applyNumberFormat="1" applyFont="1" applyBorder="1" applyAlignment="1">
      <alignment horizontal="center" vertical="center"/>
    </xf>
    <xf numFmtId="49" fontId="17" fillId="0" borderId="83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169" fontId="49" fillId="14" borderId="83" xfId="0" applyNumberFormat="1" applyFont="1" applyFill="1" applyBorder="1" applyAlignment="1">
      <alignment horizontal="center" vertical="center"/>
    </xf>
    <xf numFmtId="169" fontId="49" fillId="14" borderId="84" xfId="0" applyNumberFormat="1" applyFont="1" applyFill="1" applyBorder="1" applyAlignment="1">
      <alignment horizontal="center" vertical="center"/>
    </xf>
    <xf numFmtId="169" fontId="49" fillId="14" borderId="85" xfId="0" applyNumberFormat="1" applyFont="1" applyFill="1" applyBorder="1" applyAlignment="1">
      <alignment horizontal="center" vertical="center"/>
    </xf>
    <xf numFmtId="169" fontId="17" fillId="14" borderId="83" xfId="0" applyNumberFormat="1" applyFont="1" applyFill="1" applyBorder="1" applyAlignment="1">
      <alignment horizontal="center" vertical="center"/>
    </xf>
    <xf numFmtId="169" fontId="17" fillId="14" borderId="85" xfId="0" applyNumberFormat="1" applyFont="1" applyFill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49" fontId="17" fillId="13" borderId="25" xfId="0" applyNumberFormat="1" applyFont="1" applyFill="1" applyBorder="1" applyAlignment="1">
      <alignment horizontal="left" vertical="center"/>
    </xf>
    <xf numFmtId="49" fontId="17" fillId="13" borderId="11" xfId="0" applyNumberFormat="1" applyFont="1" applyFill="1" applyBorder="1" applyAlignment="1">
      <alignment horizontal="left" vertical="center"/>
    </xf>
    <xf numFmtId="49" fontId="17" fillId="13" borderId="10" xfId="0" applyNumberFormat="1" applyFont="1" applyFill="1" applyBorder="1" applyAlignment="1">
      <alignment horizontal="left" vertical="center"/>
    </xf>
    <xf numFmtId="0" fontId="24" fillId="0" borderId="65" xfId="16" applyNumberFormat="1" applyBorder="1" applyAlignment="1" applyProtection="1">
      <alignment horizontal="left" vertical="center"/>
      <protection locked="0"/>
    </xf>
    <xf numFmtId="0" fontId="24" fillId="0" borderId="66" xfId="16" applyNumberFormat="1" applyBorder="1" applyAlignment="1" applyProtection="1">
      <alignment horizontal="left" vertical="center"/>
      <protection locked="0"/>
    </xf>
    <xf numFmtId="0" fontId="24" fillId="0" borderId="67" xfId="16" applyNumberFormat="1" applyBorder="1" applyAlignment="1" applyProtection="1">
      <alignment horizontal="left" vertical="center"/>
      <protection locked="0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4" fillId="0" borderId="71" xfId="12" applyNumberFormat="1" applyBorder="1" applyAlignment="1" applyProtection="1">
      <alignment horizontal="left" vertical="center"/>
      <protection locked="0"/>
    </xf>
    <xf numFmtId="0" fontId="24" fillId="0" borderId="72" xfId="12" applyNumberFormat="1" applyBorder="1" applyAlignment="1" applyProtection="1">
      <alignment horizontal="left" vertical="center"/>
      <protection locked="0"/>
    </xf>
    <xf numFmtId="0" fontId="24" fillId="0" borderId="73" xfId="12" applyNumberFormat="1" applyBorder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0" borderId="14" xfId="0" applyFont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169" fontId="17" fillId="13" borderId="5" xfId="0" applyNumberFormat="1" applyFont="1" applyFill="1" applyBorder="1" applyAlignment="1">
      <alignment horizontal="left" vertical="center"/>
    </xf>
    <xf numFmtId="169" fontId="17" fillId="13" borderId="6" xfId="0" applyNumberFormat="1" applyFont="1" applyFill="1" applyBorder="1" applyAlignment="1">
      <alignment horizontal="left" vertical="center"/>
    </xf>
    <xf numFmtId="169" fontId="17" fillId="13" borderId="7" xfId="0" applyNumberFormat="1" applyFont="1" applyFill="1" applyBorder="1" applyAlignment="1">
      <alignment horizontal="left" vertical="center"/>
    </xf>
    <xf numFmtId="0" fontId="38" fillId="0" borderId="20" xfId="0" applyFont="1" applyBorder="1" applyAlignment="1" applyProtection="1">
      <alignment horizontal="left" vertical="center"/>
      <protection locked="0"/>
    </xf>
    <xf numFmtId="0" fontId="38" fillId="0" borderId="16" xfId="0" applyFont="1" applyBorder="1" applyAlignment="1" applyProtection="1">
      <alignment horizontal="left" vertical="center"/>
      <protection locked="0"/>
    </xf>
    <xf numFmtId="0" fontId="38" fillId="0" borderId="17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9" fontId="17" fillId="0" borderId="2" xfId="0" applyNumberFormat="1" applyFont="1" applyBorder="1" applyAlignment="1">
      <alignment horizontal="center" vertical="center"/>
    </xf>
    <xf numFmtId="169" fontId="17" fillId="0" borderId="3" xfId="0" applyNumberFormat="1" applyFont="1" applyBorder="1" applyAlignment="1">
      <alignment horizontal="center" vertical="center"/>
    </xf>
    <xf numFmtId="169" fontId="17" fillId="0" borderId="4" xfId="0" applyNumberFormat="1" applyFont="1" applyBorder="1" applyAlignment="1">
      <alignment horizontal="center" vertical="center"/>
    </xf>
    <xf numFmtId="169" fontId="17" fillId="8" borderId="30" xfId="0" applyNumberFormat="1" applyFont="1" applyFill="1" applyBorder="1" applyAlignment="1">
      <alignment horizontal="center" vertical="center"/>
    </xf>
    <xf numFmtId="169" fontId="17" fillId="8" borderId="0" xfId="0" applyNumberFormat="1" applyFont="1" applyFill="1" applyAlignment="1">
      <alignment horizontal="center" vertical="center"/>
    </xf>
    <xf numFmtId="169" fontId="17" fillId="8" borderId="26" xfId="0" applyNumberFormat="1" applyFont="1" applyFill="1" applyBorder="1" applyAlignment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13" borderId="25" xfId="0" applyFont="1" applyFill="1" applyBorder="1" applyAlignment="1">
      <alignment horizontal="center" vertical="center"/>
    </xf>
    <xf numFmtId="0" fontId="28" fillId="13" borderId="11" xfId="0" applyFont="1" applyFill="1" applyBorder="1" applyAlignment="1">
      <alignment horizontal="center" vertical="center"/>
    </xf>
    <xf numFmtId="0" fontId="28" fillId="13" borderId="10" xfId="0" applyFont="1" applyFill="1" applyBorder="1" applyAlignment="1">
      <alignment horizontal="center" vertical="center"/>
    </xf>
    <xf numFmtId="169" fontId="29" fillId="0" borderId="25" xfId="0" applyNumberFormat="1" applyFont="1" applyBorder="1" applyAlignment="1">
      <alignment horizontal="center" vertical="center"/>
    </xf>
    <xf numFmtId="169" fontId="29" fillId="0" borderId="10" xfId="0" applyNumberFormat="1" applyFont="1" applyBorder="1" applyAlignment="1">
      <alignment horizontal="center" vertical="center"/>
    </xf>
    <xf numFmtId="44" fontId="17" fillId="13" borderId="25" xfId="3" applyFont="1" applyFill="1" applyBorder="1" applyAlignment="1" applyProtection="1">
      <alignment horizontal="center" vertical="top"/>
    </xf>
    <xf numFmtId="44" fontId="17" fillId="13" borderId="11" xfId="3" applyFont="1" applyFill="1" applyBorder="1" applyAlignment="1" applyProtection="1">
      <alignment horizontal="center" vertical="top"/>
    </xf>
    <xf numFmtId="44" fontId="17" fillId="13" borderId="10" xfId="3" applyFont="1" applyFill="1" applyBorder="1" applyAlignment="1" applyProtection="1">
      <alignment horizontal="center" vertical="top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32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6" fillId="0" borderId="34" xfId="0" applyFont="1" applyBorder="1" applyAlignment="1" applyProtection="1">
      <alignment horizontal="left"/>
      <protection locked="0"/>
    </xf>
    <xf numFmtId="0" fontId="6" fillId="0" borderId="35" xfId="0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86" xfId="0" applyFont="1" applyBorder="1" applyAlignment="1" applyProtection="1">
      <alignment horizontal="left"/>
      <protection locked="0"/>
    </xf>
    <xf numFmtId="0" fontId="6" fillId="0" borderId="87" xfId="0" applyFont="1" applyBorder="1" applyAlignment="1" applyProtection="1">
      <alignment horizontal="left"/>
      <protection locked="0"/>
    </xf>
    <xf numFmtId="0" fontId="6" fillId="0" borderId="88" xfId="0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0" fontId="5" fillId="14" borderId="8" xfId="0" applyNumberFormat="1" applyFont="1" applyFill="1" applyBorder="1" applyAlignment="1">
      <alignment horizontal="center" vertical="center"/>
    </xf>
    <xf numFmtId="170" fontId="5" fillId="14" borderId="9" xfId="0" applyNumberFormat="1" applyFont="1" applyFill="1" applyBorder="1" applyAlignment="1">
      <alignment horizontal="center" vertical="center"/>
    </xf>
    <xf numFmtId="0" fontId="26" fillId="14" borderId="25" xfId="0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9" fontId="23" fillId="0" borderId="25" xfId="0" applyNumberFormat="1" applyFont="1" applyBorder="1" applyAlignment="1">
      <alignment horizontal="center" vertical="center"/>
    </xf>
    <xf numFmtId="169" fontId="23" fillId="0" borderId="10" xfId="0" applyNumberFormat="1" applyFont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2" fillId="13" borderId="25" xfId="0" applyFont="1" applyFill="1" applyBorder="1" applyAlignment="1">
      <alignment horizontal="center" vertical="center"/>
    </xf>
    <xf numFmtId="0" fontId="52" fillId="13" borderId="11" xfId="0" applyFont="1" applyFill="1" applyBorder="1" applyAlignment="1">
      <alignment horizontal="center" vertical="center"/>
    </xf>
    <xf numFmtId="0" fontId="52" fillId="13" borderId="10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0" fillId="5" borderId="3" xfId="0" applyFont="1" applyFill="1" applyBorder="1" applyAlignment="1">
      <alignment horizontal="center"/>
    </xf>
    <xf numFmtId="0" fontId="51" fillId="5" borderId="3" xfId="0" applyFont="1" applyFill="1" applyBorder="1" applyAlignment="1">
      <alignment horizontal="center"/>
    </xf>
    <xf numFmtId="0" fontId="51" fillId="5" borderId="4" xfId="0" applyFont="1" applyFill="1" applyBorder="1" applyAlignment="1">
      <alignment horizontal="center"/>
    </xf>
    <xf numFmtId="0" fontId="51" fillId="5" borderId="6" xfId="0" applyFont="1" applyFill="1" applyBorder="1" applyAlignment="1">
      <alignment horizontal="center"/>
    </xf>
    <xf numFmtId="0" fontId="51" fillId="5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13" borderId="25" xfId="0" applyFont="1" applyFill="1" applyBorder="1" applyAlignment="1">
      <alignment vertical="center"/>
    </xf>
    <xf numFmtId="0" fontId="7" fillId="13" borderId="11" xfId="0" applyFont="1" applyFill="1" applyBorder="1" applyAlignment="1">
      <alignment vertical="center"/>
    </xf>
    <xf numFmtId="0" fontId="17" fillId="13" borderId="25" xfId="0" applyFont="1" applyFill="1" applyBorder="1" applyAlignment="1">
      <alignment horizontal="left" vertical="center"/>
    </xf>
    <xf numFmtId="0" fontId="17" fillId="13" borderId="11" xfId="0" applyFont="1" applyFill="1" applyBorder="1" applyAlignment="1">
      <alignment horizontal="left" vertical="center"/>
    </xf>
    <xf numFmtId="0" fontId="17" fillId="13" borderId="10" xfId="0" applyFont="1" applyFill="1" applyBorder="1" applyAlignment="1">
      <alignment horizontal="left" vertical="center"/>
    </xf>
    <xf numFmtId="0" fontId="7" fillId="13" borderId="25" xfId="0" applyFont="1" applyFill="1" applyBorder="1" applyAlignment="1">
      <alignment horizontal="left" vertical="center"/>
    </xf>
    <xf numFmtId="0" fontId="7" fillId="13" borderId="11" xfId="0" applyFont="1" applyFill="1" applyBorder="1" applyAlignment="1">
      <alignment horizontal="left" vertical="center"/>
    </xf>
    <xf numFmtId="0" fontId="7" fillId="13" borderId="10" xfId="0" applyFont="1" applyFill="1" applyBorder="1" applyAlignment="1">
      <alignment horizontal="left" vertical="center"/>
    </xf>
    <xf numFmtId="0" fontId="7" fillId="13" borderId="25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12" borderId="20" xfId="0" applyFont="1" applyFill="1" applyBorder="1" applyAlignment="1">
      <alignment horizontal="left"/>
    </xf>
    <xf numFmtId="0" fontId="7" fillId="12" borderId="16" xfId="0" applyFont="1" applyFill="1" applyBorder="1" applyAlignment="1">
      <alignment horizontal="left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20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top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58" fillId="0" borderId="25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169" fontId="13" fillId="0" borderId="25" xfId="0" applyNumberFormat="1" applyFont="1" applyBorder="1" applyAlignment="1">
      <alignment horizontal="center" vertical="center"/>
    </xf>
    <xf numFmtId="169" fontId="13" fillId="0" borderId="11" xfId="0" applyNumberFormat="1" applyFont="1" applyBorder="1" applyAlignment="1">
      <alignment horizontal="center" vertical="center"/>
    </xf>
    <xf numFmtId="169" fontId="13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3" fillId="13" borderId="25" xfId="0" applyFont="1" applyFill="1" applyBorder="1" applyAlignment="1">
      <alignment horizontal="center" vertical="center"/>
    </xf>
    <xf numFmtId="0" fontId="13" fillId="13" borderId="11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170" fontId="7" fillId="14" borderId="8" xfId="0" applyNumberFormat="1" applyFont="1" applyFill="1" applyBorder="1" applyAlignment="1">
      <alignment horizontal="center" vertical="center"/>
    </xf>
    <xf numFmtId="170" fontId="7" fillId="14" borderId="9" xfId="0" applyNumberFormat="1" applyFont="1" applyFill="1" applyBorder="1" applyAlignment="1">
      <alignment horizontal="center" vertical="center"/>
    </xf>
    <xf numFmtId="0" fontId="6" fillId="0" borderId="1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38" fillId="0" borderId="83" xfId="0" applyFont="1" applyBorder="1" applyAlignment="1">
      <alignment horizontal="center" vertical="center" wrapText="1"/>
    </xf>
    <xf numFmtId="0" fontId="38" fillId="0" borderId="84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center" vertical="center" wrapText="1"/>
    </xf>
    <xf numFmtId="0" fontId="6" fillId="0" borderId="31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7" fillId="13" borderId="25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12" borderId="20" xfId="0" applyFont="1" applyFill="1" applyBorder="1" applyAlignment="1" applyProtection="1">
      <alignment horizontal="left"/>
      <protection locked="0"/>
    </xf>
    <xf numFmtId="0" fontId="7" fillId="12" borderId="16" xfId="0" applyFont="1" applyFill="1" applyBorder="1" applyAlignment="1" applyProtection="1">
      <alignment horizontal="left"/>
      <protection locked="0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169" fontId="29" fillId="0" borderId="5" xfId="2" quotePrefix="1" applyNumberFormat="1" applyFont="1" applyBorder="1" applyAlignment="1">
      <alignment horizontal="center" vertical="center"/>
    </xf>
    <xf numFmtId="169" fontId="29" fillId="0" borderId="6" xfId="2" applyNumberFormat="1" applyFont="1" applyBorder="1" applyAlignment="1">
      <alignment horizontal="center" vertical="center"/>
    </xf>
    <xf numFmtId="167" fontId="27" fillId="8" borderId="3" xfId="2" applyNumberFormat="1" applyFont="1" applyFill="1" applyBorder="1" applyAlignment="1">
      <alignment horizontal="center"/>
    </xf>
    <xf numFmtId="167" fontId="31" fillId="8" borderId="0" xfId="2" applyNumberFormat="1" applyFont="1" applyFill="1" applyAlignment="1">
      <alignment horizontal="center" vertical="center"/>
    </xf>
    <xf numFmtId="49" fontId="32" fillId="0" borderId="16" xfId="2" applyNumberFormat="1" applyFont="1" applyBorder="1" applyAlignment="1" applyProtection="1">
      <alignment horizontal="center" vertical="center"/>
      <protection locked="0"/>
    </xf>
    <xf numFmtId="49" fontId="32" fillId="0" borderId="45" xfId="2" applyNumberFormat="1" applyFont="1" applyBorder="1" applyAlignment="1" applyProtection="1">
      <alignment horizontal="center" vertical="center"/>
      <protection locked="0"/>
    </xf>
    <xf numFmtId="49" fontId="32" fillId="0" borderId="24" xfId="2" applyNumberFormat="1" applyFont="1" applyBorder="1" applyAlignment="1" applyProtection="1">
      <alignment horizontal="center" vertical="center"/>
      <protection locked="0"/>
    </xf>
    <xf numFmtId="49" fontId="32" fillId="0" borderId="38" xfId="2" applyNumberFormat="1" applyFont="1" applyBorder="1" applyAlignment="1" applyProtection="1">
      <alignment horizontal="center" vertical="center"/>
      <protection locked="0"/>
    </xf>
    <xf numFmtId="167" fontId="27" fillId="8" borderId="6" xfId="2" applyNumberFormat="1" applyFont="1" applyFill="1" applyBorder="1" applyAlignment="1">
      <alignment horizontal="center"/>
    </xf>
    <xf numFmtId="49" fontId="35" fillId="8" borderId="6" xfId="2" applyNumberFormat="1" applyFont="1" applyFill="1" applyBorder="1" applyAlignment="1">
      <alignment horizontal="center"/>
    </xf>
    <xf numFmtId="0" fontId="35" fillId="8" borderId="6" xfId="2" applyFont="1" applyFill="1" applyBorder="1" applyAlignment="1">
      <alignment horizontal="center"/>
    </xf>
    <xf numFmtId="2" fontId="64" fillId="18" borderId="105" xfId="19" applyNumberFormat="1" applyFont="1" applyFill="1" applyBorder="1" applyAlignment="1" applyProtection="1">
      <alignment horizontal="center" vertical="center"/>
      <protection locked="0"/>
    </xf>
    <xf numFmtId="0" fontId="65" fillId="18" borderId="108" xfId="19" applyFont="1" applyFill="1" applyBorder="1" applyAlignment="1">
      <alignment horizontal="center" vertical="center" textRotation="90" wrapText="1"/>
    </xf>
    <xf numFmtId="0" fontId="65" fillId="18" borderId="104" xfId="19" applyFont="1" applyFill="1" applyBorder="1" applyAlignment="1">
      <alignment horizontal="center" vertical="center" textRotation="90" wrapText="1"/>
    </xf>
    <xf numFmtId="0" fontId="65" fillId="18" borderId="100" xfId="19" applyFont="1" applyFill="1" applyBorder="1" applyAlignment="1">
      <alignment horizontal="center" vertical="center" textRotation="90" wrapText="1"/>
    </xf>
    <xf numFmtId="169" fontId="64" fillId="18" borderId="107" xfId="19" applyNumberFormat="1" applyFont="1" applyFill="1" applyBorder="1" applyAlignment="1">
      <alignment horizontal="center" vertical="center" textRotation="90"/>
    </xf>
    <xf numFmtId="169" fontId="64" fillId="18" borderId="103" xfId="19" applyNumberFormat="1" applyFont="1" applyFill="1" applyBorder="1" applyAlignment="1">
      <alignment horizontal="center" vertical="center" textRotation="90"/>
    </xf>
    <xf numFmtId="169" fontId="64" fillId="18" borderId="99" xfId="19" applyNumberFormat="1" applyFont="1" applyFill="1" applyBorder="1" applyAlignment="1">
      <alignment horizontal="center" vertical="center" textRotation="90"/>
    </xf>
    <xf numFmtId="9" fontId="82" fillId="8" borderId="94" xfId="19" applyNumberFormat="1" applyFont="1" applyFill="1" applyBorder="1" applyAlignment="1">
      <alignment horizontal="center" vertical="center"/>
    </xf>
    <xf numFmtId="9" fontId="82" fillId="8" borderId="85" xfId="19" applyNumberFormat="1" applyFont="1" applyFill="1" applyBorder="1" applyAlignment="1">
      <alignment horizontal="center" vertical="center"/>
    </xf>
    <xf numFmtId="0" fontId="83" fillId="12" borderId="0" xfId="19" applyFont="1" applyFill="1" applyAlignment="1" applyProtection="1">
      <alignment horizontal="left" vertical="center"/>
      <protection locked="0"/>
    </xf>
    <xf numFmtId="0" fontId="83" fillId="12" borderId="35" xfId="19" applyFont="1" applyFill="1" applyBorder="1" applyAlignment="1" applyProtection="1">
      <alignment horizontal="left" vertical="center"/>
      <protection locked="0"/>
    </xf>
    <xf numFmtId="0" fontId="38" fillId="8" borderId="0" xfId="19" applyFont="1" applyFill="1" applyAlignment="1">
      <alignment horizontal="right"/>
    </xf>
    <xf numFmtId="0" fontId="38" fillId="8" borderId="26" xfId="19" applyFont="1" applyFill="1" applyBorder="1" applyAlignment="1">
      <alignment horizontal="right"/>
    </xf>
    <xf numFmtId="0" fontId="69" fillId="8" borderId="0" xfId="19" applyFont="1" applyFill="1" applyAlignment="1">
      <alignment horizontal="right"/>
    </xf>
    <xf numFmtId="0" fontId="24" fillId="8" borderId="35" xfId="19" applyFill="1" applyBorder="1" applyAlignment="1" applyProtection="1">
      <alignment horizontal="center"/>
      <protection locked="0"/>
    </xf>
    <xf numFmtId="0" fontId="24" fillId="8" borderId="90" xfId="19" applyFill="1" applyBorder="1" applyAlignment="1" applyProtection="1">
      <alignment horizontal="center"/>
      <protection locked="0"/>
    </xf>
    <xf numFmtId="0" fontId="68" fillId="8" borderId="0" xfId="19" applyFont="1" applyFill="1" applyAlignment="1">
      <alignment horizontal="right"/>
    </xf>
    <xf numFmtId="2" fontId="64" fillId="18" borderId="101" xfId="19" applyNumberFormat="1" applyFont="1" applyFill="1" applyBorder="1" applyAlignment="1" applyProtection="1">
      <alignment horizontal="center" vertical="center"/>
      <protection locked="0"/>
    </xf>
    <xf numFmtId="0" fontId="62" fillId="8" borderId="35" xfId="19" applyFont="1" applyFill="1" applyBorder="1" applyAlignment="1">
      <alignment horizontal="left" vertical="center"/>
    </xf>
    <xf numFmtId="0" fontId="38" fillId="8" borderId="0" xfId="19" applyFont="1" applyFill="1" applyAlignment="1">
      <alignment horizontal="right" wrapText="1"/>
    </xf>
    <xf numFmtId="2" fontId="64" fillId="19" borderId="94" xfId="19" applyNumberFormat="1" applyFont="1" applyFill="1" applyBorder="1" applyAlignment="1" applyProtection="1">
      <alignment horizontal="center" vertical="center"/>
      <protection locked="0"/>
    </xf>
    <xf numFmtId="2" fontId="64" fillId="19" borderId="84" xfId="19" applyNumberFormat="1" applyFont="1" applyFill="1" applyBorder="1" applyAlignment="1" applyProtection="1">
      <alignment horizontal="center" vertical="center"/>
      <protection locked="0"/>
    </xf>
    <xf numFmtId="2" fontId="64" fillId="19" borderId="85" xfId="19" applyNumberFormat="1" applyFont="1" applyFill="1" applyBorder="1" applyAlignment="1" applyProtection="1">
      <alignment horizontal="center" vertical="center"/>
      <protection locked="0"/>
    </xf>
    <xf numFmtId="2" fontId="64" fillId="18" borderId="109" xfId="19" applyNumberFormat="1" applyFont="1" applyFill="1" applyBorder="1" applyAlignment="1" applyProtection="1">
      <alignment horizontal="center" vertical="center"/>
      <protection locked="0"/>
    </xf>
    <xf numFmtId="2" fontId="64" fillId="19" borderId="3" xfId="19" applyNumberFormat="1" applyFont="1" applyFill="1" applyBorder="1" applyAlignment="1" applyProtection="1">
      <alignment horizontal="center" vertical="center"/>
      <protection locked="0"/>
    </xf>
    <xf numFmtId="2" fontId="64" fillId="19" borderId="95" xfId="19" applyNumberFormat="1" applyFont="1" applyFill="1" applyBorder="1" applyAlignment="1" applyProtection="1">
      <alignment horizontal="center" vertical="center"/>
      <protection locked="0"/>
    </xf>
    <xf numFmtId="0" fontId="38" fillId="8" borderId="3" xfId="19" applyFont="1" applyFill="1" applyBorder="1" applyAlignment="1">
      <alignment horizontal="center"/>
    </xf>
    <xf numFmtId="0" fontId="38" fillId="8" borderId="0" xfId="19" applyFont="1" applyFill="1" applyAlignment="1">
      <alignment horizontal="center"/>
    </xf>
    <xf numFmtId="167" fontId="59" fillId="0" borderId="52" xfId="19" applyNumberFormat="1" applyFont="1" applyBorder="1" applyAlignment="1" applyProtection="1">
      <alignment horizontal="center" vertical="center" wrapText="1"/>
      <protection locked="0"/>
    </xf>
    <xf numFmtId="167" fontId="59" fillId="0" borderId="84" xfId="19" applyNumberFormat="1" applyFont="1" applyBorder="1" applyAlignment="1" applyProtection="1">
      <alignment horizontal="center" vertical="center" wrapText="1"/>
      <protection locked="0"/>
    </xf>
    <xf numFmtId="2" fontId="39" fillId="0" borderId="94" xfId="19" applyNumberFormat="1" applyFont="1" applyBorder="1" applyAlignment="1" applyProtection="1">
      <alignment horizontal="center" vertical="center" wrapText="1"/>
      <protection locked="0"/>
    </xf>
    <xf numFmtId="2" fontId="39" fillId="0" borderId="85" xfId="19" applyNumberFormat="1" applyFont="1" applyBorder="1" applyAlignment="1" applyProtection="1">
      <alignment horizontal="center" vertical="center" wrapText="1"/>
      <protection locked="0"/>
    </xf>
    <xf numFmtId="0" fontId="66" fillId="21" borderId="94" xfId="19" applyFont="1" applyFill="1" applyBorder="1" applyAlignment="1">
      <alignment horizontal="center" vertical="center" textRotation="90" wrapText="1"/>
    </xf>
    <xf numFmtId="0" fontId="66" fillId="21" borderId="116" xfId="19" applyFont="1" applyFill="1" applyBorder="1" applyAlignment="1">
      <alignment horizontal="center" vertical="center" textRotation="90" wrapText="1"/>
    </xf>
    <xf numFmtId="0" fontId="66" fillId="21" borderId="94" xfId="19" applyFont="1" applyFill="1" applyBorder="1" applyAlignment="1">
      <alignment horizontal="center" vertical="center"/>
    </xf>
    <xf numFmtId="0" fontId="66" fillId="21" borderId="84" xfId="19" applyFont="1" applyFill="1" applyBorder="1" applyAlignment="1">
      <alignment horizontal="center" vertical="center"/>
    </xf>
    <xf numFmtId="0" fontId="66" fillId="21" borderId="85" xfId="19" applyFont="1" applyFill="1" applyBorder="1" applyAlignment="1">
      <alignment horizontal="center" vertical="center"/>
    </xf>
    <xf numFmtId="0" fontId="66" fillId="21" borderId="93" xfId="19" applyFont="1" applyFill="1" applyBorder="1" applyAlignment="1">
      <alignment horizontal="center" vertical="center" textRotation="90"/>
    </xf>
    <xf numFmtId="0" fontId="66" fillId="21" borderId="93" xfId="19" applyFont="1" applyFill="1" applyBorder="1" applyAlignment="1">
      <alignment horizontal="center" vertical="center" textRotation="90" wrapText="1"/>
    </xf>
    <xf numFmtId="0" fontId="84" fillId="21" borderId="93" xfId="19" applyFont="1" applyFill="1" applyBorder="1" applyAlignment="1">
      <alignment horizontal="center" vertical="center" textRotation="90" wrapText="1"/>
    </xf>
    <xf numFmtId="2" fontId="64" fillId="22" borderId="106" xfId="19" applyNumberFormat="1" applyFont="1" applyFill="1" applyBorder="1" applyAlignment="1" applyProtection="1">
      <alignment vertical="center"/>
      <protection locked="0"/>
    </xf>
    <xf numFmtId="2" fontId="64" fillId="22" borderId="102" xfId="19" applyNumberFormat="1" applyFont="1" applyFill="1" applyBorder="1" applyAlignment="1" applyProtection="1">
      <alignment vertical="center"/>
      <protection locked="0"/>
    </xf>
    <xf numFmtId="2" fontId="64" fillId="22" borderId="98" xfId="19" applyNumberFormat="1" applyFont="1" applyFill="1" applyBorder="1" applyAlignment="1" applyProtection="1">
      <alignment vertical="center"/>
      <protection locked="0"/>
    </xf>
    <xf numFmtId="2" fontId="64" fillId="22" borderId="93" xfId="19" applyNumberFormat="1" applyFont="1" applyFill="1" applyBorder="1" applyAlignment="1">
      <alignment vertical="center"/>
    </xf>
    <xf numFmtId="0" fontId="20" fillId="23" borderId="112" xfId="19" applyFont="1" applyFill="1" applyBorder="1" applyAlignment="1">
      <alignment horizontal="center" vertical="center"/>
    </xf>
    <xf numFmtId="1" fontId="79" fillId="22" borderId="69" xfId="19" applyNumberFormat="1" applyFont="1" applyFill="1" applyBorder="1" applyAlignment="1" applyProtection="1">
      <alignment vertical="center"/>
      <protection locked="0"/>
    </xf>
    <xf numFmtId="1" fontId="79" fillId="22" borderId="89" xfId="19" applyNumberFormat="1" applyFont="1" applyFill="1" applyBorder="1" applyAlignment="1" applyProtection="1">
      <alignment vertical="center"/>
      <protection locked="0"/>
    </xf>
    <xf numFmtId="1" fontId="79" fillId="22" borderId="78" xfId="19" applyNumberFormat="1" applyFont="1" applyFill="1" applyBorder="1" applyAlignment="1" applyProtection="1">
      <alignment vertical="center"/>
      <protection locked="0"/>
    </xf>
    <xf numFmtId="2" fontId="64" fillId="22" borderId="105" xfId="19" applyNumberFormat="1" applyFont="1" applyFill="1" applyBorder="1" applyAlignment="1">
      <alignment vertical="center"/>
    </xf>
    <xf numFmtId="2" fontId="64" fillId="22" borderId="92" xfId="19" applyNumberFormat="1" applyFont="1" applyFill="1" applyBorder="1" applyAlignment="1">
      <alignment vertical="center"/>
    </xf>
    <xf numFmtId="2" fontId="64" fillId="22" borderId="101" xfId="19" applyNumberFormat="1" applyFont="1" applyFill="1" applyBorder="1" applyAlignment="1">
      <alignment vertical="center"/>
    </xf>
    <xf numFmtId="2" fontId="64" fillId="22" borderId="27" xfId="19" applyNumberFormat="1" applyFont="1" applyFill="1" applyBorder="1" applyAlignment="1">
      <alignment vertical="center"/>
    </xf>
    <xf numFmtId="2" fontId="64" fillId="22" borderId="97" xfId="19" applyNumberFormat="1" applyFont="1" applyFill="1" applyBorder="1" applyAlignment="1">
      <alignment vertical="center"/>
    </xf>
    <xf numFmtId="2" fontId="64" fillId="22" borderId="9" xfId="19" applyNumberFormat="1" applyFont="1" applyFill="1" applyBorder="1" applyAlignment="1">
      <alignment vertical="center"/>
    </xf>
    <xf numFmtId="167" fontId="86" fillId="24" borderId="2" xfId="2" applyNumberFormat="1" applyFont="1" applyFill="1" applyBorder="1" applyAlignment="1">
      <alignment horizontal="center"/>
    </xf>
    <xf numFmtId="167" fontId="86" fillId="24" borderId="4" xfId="2" applyNumberFormat="1" applyFont="1" applyFill="1" applyBorder="1" applyAlignment="1">
      <alignment horizontal="center"/>
    </xf>
    <xf numFmtId="167" fontId="86" fillId="24" borderId="82" xfId="2" quotePrefix="1" applyNumberFormat="1" applyFont="1" applyFill="1" applyBorder="1" applyAlignment="1">
      <alignment horizontal="center"/>
    </xf>
    <xf numFmtId="167" fontId="86" fillId="24" borderId="25" xfId="2" applyNumberFormat="1" applyFont="1" applyFill="1" applyBorder="1" applyAlignment="1">
      <alignment horizontal="center"/>
    </xf>
    <xf numFmtId="167" fontId="86" fillId="24" borderId="11" xfId="2" applyNumberFormat="1" applyFont="1" applyFill="1" applyBorder="1" applyAlignment="1">
      <alignment horizontal="center"/>
    </xf>
    <xf numFmtId="167" fontId="86" fillId="24" borderId="10" xfId="2" applyNumberFormat="1" applyFont="1" applyFill="1" applyBorder="1" applyAlignment="1">
      <alignment horizontal="center"/>
    </xf>
    <xf numFmtId="167" fontId="86" fillId="24" borderId="96" xfId="2" applyNumberFormat="1" applyFont="1" applyFill="1" applyBorder="1" applyAlignment="1">
      <alignment horizontal="center"/>
    </xf>
    <xf numFmtId="167" fontId="86" fillId="24" borderId="95" xfId="2" applyNumberFormat="1" applyFont="1" applyFill="1" applyBorder="1" applyAlignment="1">
      <alignment horizontal="center"/>
    </xf>
    <xf numFmtId="167" fontId="87" fillId="24" borderId="94" xfId="2" quotePrefix="1" applyNumberFormat="1" applyFont="1" applyFill="1" applyBorder="1" applyAlignment="1">
      <alignment horizontal="center" vertical="center" wrapText="1"/>
    </xf>
    <xf numFmtId="167" fontId="87" fillId="24" borderId="93" xfId="2" quotePrefix="1" applyNumberFormat="1" applyFont="1" applyFill="1" applyBorder="1" applyAlignment="1">
      <alignment horizontal="center" vertical="center" wrapText="1"/>
    </xf>
    <xf numFmtId="49" fontId="88" fillId="24" borderId="92" xfId="2" applyNumberFormat="1" applyFont="1" applyFill="1" applyBorder="1" applyAlignment="1">
      <alignment horizontal="right" vertical="center"/>
    </xf>
    <xf numFmtId="49" fontId="88" fillId="24" borderId="9" xfId="2" applyNumberFormat="1" applyFont="1" applyFill="1" applyBorder="1" applyAlignment="1">
      <alignment horizontal="right" vertical="center"/>
    </xf>
    <xf numFmtId="0" fontId="28" fillId="2" borderId="25" xfId="2" applyFont="1" applyFill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167" fontId="24" fillId="2" borderId="82" xfId="2" applyNumberFormat="1" applyFill="1" applyBorder="1" applyAlignment="1">
      <alignment horizontal="center" vertical="center"/>
    </xf>
    <xf numFmtId="1" fontId="28" fillId="2" borderId="25" xfId="2" applyNumberFormat="1" applyFont="1" applyFill="1" applyBorder="1" applyAlignment="1" applyProtection="1">
      <alignment horizontal="center" vertical="center"/>
      <protection locked="0"/>
    </xf>
    <xf numFmtId="1" fontId="28" fillId="2" borderId="10" xfId="2" applyNumberFormat="1" applyFont="1" applyFill="1" applyBorder="1" applyAlignment="1" applyProtection="1">
      <alignment horizontal="center" vertical="center"/>
      <protection locked="0"/>
    </xf>
    <xf numFmtId="49" fontId="28" fillId="2" borderId="83" xfId="2" applyNumberFormat="1" applyFont="1" applyFill="1" applyBorder="1" applyAlignment="1" applyProtection="1">
      <alignment horizontal="center" vertical="center"/>
      <protection locked="0"/>
    </xf>
    <xf numFmtId="0" fontId="28" fillId="2" borderId="85" xfId="2" applyFont="1" applyFill="1" applyBorder="1" applyAlignment="1" applyProtection="1">
      <alignment horizontal="center" vertical="center"/>
      <protection locked="0"/>
    </xf>
    <xf numFmtId="167" fontId="54" fillId="2" borderId="82" xfId="2" applyNumberFormat="1" applyFont="1" applyFill="1" applyBorder="1" applyAlignment="1" applyProtection="1">
      <alignment horizontal="center" vertical="center"/>
      <protection locked="0"/>
    </xf>
    <xf numFmtId="167" fontId="27" fillId="2" borderId="82" xfId="2" applyNumberFormat="1" applyFont="1" applyFill="1" applyBorder="1" applyAlignment="1" applyProtection="1">
      <alignment horizontal="center" vertical="center"/>
      <protection locked="0"/>
    </xf>
    <xf numFmtId="49" fontId="28" fillId="2" borderId="0" xfId="2" applyNumberFormat="1" applyFont="1" applyFill="1" applyAlignment="1" applyProtection="1">
      <alignment horizontal="center" vertical="center"/>
      <protection locked="0"/>
    </xf>
    <xf numFmtId="49" fontId="28" fillId="2" borderId="35" xfId="2" applyNumberFormat="1" applyFont="1" applyFill="1" applyBorder="1" applyAlignment="1" applyProtection="1">
      <alignment horizontal="center" vertical="center"/>
      <protection locked="0"/>
    </xf>
  </cellXfs>
  <cellStyles count="22">
    <cellStyle name="Milliers 2" xfId="5" xr:uid="{0ADC80A2-3C92-4EBD-8181-86FED620658D}"/>
    <cellStyle name="Monétaire" xfId="20" builtinId="4"/>
    <cellStyle name="Monétaire 2" xfId="3" xr:uid="{E8D8BE5F-DA83-461D-9968-04C0650254D7}"/>
    <cellStyle name="Monétaire 2 2" xfId="6" xr:uid="{4A5AEB23-4D2C-4EB7-87BD-1910B5901A2A}"/>
    <cellStyle name="Monétaire 2 3" xfId="7" xr:uid="{6C015A66-BDD7-4FB1-A6F2-66095453FDE3}"/>
    <cellStyle name="Monétaire 2 4" xfId="8" xr:uid="{A3EF27EF-FA6E-418B-BEBF-E20236A514CB}"/>
    <cellStyle name="Monétaire 3" xfId="9" xr:uid="{8D8D1945-C94E-483C-B8F8-ED712B1AEF47}"/>
    <cellStyle name="Monétaire 4" xfId="10" xr:uid="{709AD2E8-4B40-40E6-92DF-575582829610}"/>
    <cellStyle name="Monétaire 5" xfId="11" xr:uid="{BD9664AA-B576-4639-B39D-697427A7AA3C}"/>
    <cellStyle name="Normal" xfId="0" builtinId="0" customBuiltin="1"/>
    <cellStyle name="Normal 2" xfId="2" xr:uid="{DED16BF5-1F3F-4AEA-B49C-C6085F4BF2A2}"/>
    <cellStyle name="Normal 2 2" xfId="12" xr:uid="{68B28F0D-B830-4A1A-8E03-6F1D831E5501}"/>
    <cellStyle name="Normal 3" xfId="1" xr:uid="{08539281-B460-4801-AB03-87981BEC25AB}"/>
    <cellStyle name="Normal 3 2" xfId="13" xr:uid="{79FFB9B4-A268-4073-A1AE-B152F851ADFD}"/>
    <cellStyle name="Normal 3 3" xfId="14" xr:uid="{B63F5590-FF81-4D61-8EF5-C4E1456FFF11}"/>
    <cellStyle name="Normal 3 4" xfId="15" xr:uid="{7F8EA1A1-645C-4A81-926E-1232D796D634}"/>
    <cellStyle name="Normal 4" xfId="4" xr:uid="{15EF0041-4C85-4D69-B4A0-E121B511B6FD}"/>
    <cellStyle name="Normal 5" xfId="16" xr:uid="{CBC8A093-97CF-4C40-8366-F556A1DFC6E7}"/>
    <cellStyle name="Normal 6" xfId="19" xr:uid="{07540848-2F6F-42E9-B1AD-BA66A281C390}"/>
    <cellStyle name="Pourcentage" xfId="21" builtinId="5"/>
    <cellStyle name="Pourcentage 2" xfId="17" xr:uid="{D6A23596-E364-46DD-B888-0535F1FB937B}"/>
    <cellStyle name="Pourcentage 3" xfId="18" xr:uid="{FE66167A-E9D9-4E1A-B5F7-8FE9312FF6FB}"/>
  </cellStyles>
  <dxfs count="4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E697"/>
      <color rgb="FFFF5050"/>
      <color rgb="FFC0C0C0"/>
      <color rgb="FFBEE39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6</xdr:row>
      <xdr:rowOff>44397</xdr:rowOff>
    </xdr:from>
    <xdr:to>
      <xdr:col>11</xdr:col>
      <xdr:colOff>875307</xdr:colOff>
      <xdr:row>6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F397C1-7DC2-40A3-92E8-3202210B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9182099" y="1901772"/>
          <a:ext cx="522883" cy="260404"/>
        </a:xfrm>
        <a:prstGeom prst="rect">
          <a:avLst/>
        </a:prstGeom>
      </xdr:spPr>
    </xdr:pic>
    <xdr:clientData/>
  </xdr:twoCellAnchor>
  <xdr:oneCellAnchor>
    <xdr:from>
      <xdr:col>11</xdr:col>
      <xdr:colOff>257174</xdr:colOff>
      <xdr:row>4</xdr:row>
      <xdr:rowOff>104775</xdr:rowOff>
    </xdr:from>
    <xdr:ext cx="2714625" cy="342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A55B990-A7F2-46AD-8E53-80FA830D22EB}"/>
            </a:ext>
          </a:extLst>
        </xdr:cNvPr>
        <xdr:cNvSpPr/>
      </xdr:nvSpPr>
      <xdr:spPr>
        <a:xfrm>
          <a:off x="9086849" y="1152525"/>
          <a:ext cx="2714625" cy="34289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 baseline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Carte de crédit seulement</a:t>
          </a:r>
          <a:endParaRPr lang="fr-FR" sz="1800" b="1" cap="none" spc="0">
            <a:ln w="22225">
              <a:solidFill>
                <a:srgbClr val="002060"/>
              </a:solidFill>
              <a:prstDash val="solid"/>
            </a:ln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4</xdr:col>
      <xdr:colOff>0</xdr:colOff>
      <xdr:row>2</xdr:row>
      <xdr:rowOff>85725</xdr:rowOff>
    </xdr:from>
    <xdr:ext cx="857250" cy="46672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0081B3E-1CA5-40F0-9869-C1CF04E43445}"/>
            </a:ext>
          </a:extLst>
        </xdr:cNvPr>
        <xdr:cNvSpPr/>
      </xdr:nvSpPr>
      <xdr:spPr>
        <a:xfrm>
          <a:off x="2486025" y="419100"/>
          <a:ext cx="857250" cy="4667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9</xdr:col>
      <xdr:colOff>275797</xdr:colOff>
      <xdr:row>6</xdr:row>
      <xdr:rowOff>28575</xdr:rowOff>
    </xdr:from>
    <xdr:to>
      <xdr:col>9</xdr:col>
      <xdr:colOff>809625</xdr:colOff>
      <xdr:row>6</xdr:row>
      <xdr:rowOff>325402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D4E93C2-044E-46FA-AC24-0338F5C3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397" y="1885950"/>
          <a:ext cx="533828" cy="296827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0</xdr:row>
      <xdr:rowOff>114301</xdr:rowOff>
    </xdr:from>
    <xdr:to>
      <xdr:col>2</xdr:col>
      <xdr:colOff>243267</xdr:colOff>
      <xdr:row>4</xdr:row>
      <xdr:rowOff>129155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8D5726B-C63C-4C2C-AF94-FC25D8B24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14301"/>
          <a:ext cx="1148143" cy="1062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7</xdr:row>
      <xdr:rowOff>28575</xdr:rowOff>
    </xdr:from>
    <xdr:to>
      <xdr:col>8</xdr:col>
      <xdr:colOff>896068</xdr:colOff>
      <xdr:row>7</xdr:row>
      <xdr:rowOff>418758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2E0A4-021F-462A-8345-12BB7A55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1" y="1800225"/>
          <a:ext cx="734142" cy="390183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0231CB-3B77-48FD-90A3-C94DAE0F5CC5}"/>
            </a:ext>
          </a:extLst>
        </xdr:cNvPr>
        <xdr:cNvSpPr/>
      </xdr:nvSpPr>
      <xdr:spPr>
        <a:xfrm>
          <a:off x="2686050" y="9239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8248AA96-A67E-4BA1-A23B-DBEA316D30BA}"/>
            </a:ext>
          </a:extLst>
        </xdr:cNvPr>
        <xdr:cNvCxnSpPr/>
      </xdr:nvCxnSpPr>
      <xdr:spPr>
        <a:xfrm>
          <a:off x="3590925" y="2762250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104775</xdr:colOff>
      <xdr:row>3</xdr:row>
      <xdr:rowOff>47625</xdr:rowOff>
    </xdr:from>
    <xdr:to>
      <xdr:col>1</xdr:col>
      <xdr:colOff>872123</xdr:colOff>
      <xdr:row>5</xdr:row>
      <xdr:rowOff>52954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F92C1C8-53C4-494E-8351-F07596793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7625"/>
          <a:ext cx="767348" cy="710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3</xdr:row>
      <xdr:rowOff>66675</xdr:rowOff>
    </xdr:from>
    <xdr:ext cx="904874" cy="5048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088309-AF2A-4106-815F-F713626EE512}"/>
            </a:ext>
          </a:extLst>
        </xdr:cNvPr>
        <xdr:cNvSpPr/>
      </xdr:nvSpPr>
      <xdr:spPr>
        <a:xfrm>
          <a:off x="1781175" y="6667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 ONTARIO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8</xdr:col>
      <xdr:colOff>307393</xdr:colOff>
      <xdr:row>7</xdr:row>
      <xdr:rowOff>28116</xdr:rowOff>
    </xdr:from>
    <xdr:to>
      <xdr:col>8</xdr:col>
      <xdr:colOff>952500</xdr:colOff>
      <xdr:row>7</xdr:row>
      <xdr:rowOff>428626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886156-7458-4E73-9684-D23801B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4568" y="1618791"/>
          <a:ext cx="645107" cy="400510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1FA24DB-ADB0-4450-9796-7B56C7839DE0}"/>
            </a:ext>
          </a:extLst>
        </xdr:cNvPr>
        <xdr:cNvCxnSpPr/>
      </xdr:nvCxnSpPr>
      <xdr:spPr>
        <a:xfrm>
          <a:off x="3552825" y="258127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</xdr:colOff>
      <xdr:row>3</xdr:row>
      <xdr:rowOff>57150</xdr:rowOff>
    </xdr:from>
    <xdr:to>
      <xdr:col>1</xdr:col>
      <xdr:colOff>881648</xdr:colOff>
      <xdr:row>5</xdr:row>
      <xdr:rowOff>100579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D52B26-9902-4C9A-863D-CE26107B9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7150"/>
          <a:ext cx="767348" cy="710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7</xdr:row>
      <xdr:rowOff>27312</xdr:rowOff>
    </xdr:from>
    <xdr:to>
      <xdr:col>8</xdr:col>
      <xdr:colOff>742950</xdr:colOff>
      <xdr:row>7</xdr:row>
      <xdr:rowOff>371295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407A0F-0A57-4D9A-8475-DE012394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4" y="1189362"/>
          <a:ext cx="571501" cy="343983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85725</xdr:rowOff>
    </xdr:from>
    <xdr:ext cx="1438274" cy="48577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F375FF9-B23E-4045-8266-AC42A79025E0}"/>
            </a:ext>
          </a:extLst>
        </xdr:cNvPr>
        <xdr:cNvSpPr/>
      </xdr:nvSpPr>
      <xdr:spPr>
        <a:xfrm>
          <a:off x="2000250" y="85725"/>
          <a:ext cx="1438274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QUÉBEC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62CADAB-9901-48BB-B948-CEBB25654AA7}"/>
            </a:ext>
          </a:extLst>
        </xdr:cNvPr>
        <xdr:cNvCxnSpPr/>
      </xdr:nvCxnSpPr>
      <xdr:spPr>
        <a:xfrm>
          <a:off x="3552825" y="258127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133350</xdr:colOff>
      <xdr:row>3</xdr:row>
      <xdr:rowOff>57150</xdr:rowOff>
    </xdr:from>
    <xdr:to>
      <xdr:col>1</xdr:col>
      <xdr:colOff>900698</xdr:colOff>
      <xdr:row>5</xdr:row>
      <xdr:rowOff>110104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23B301-6F0D-4890-A99A-C61F9469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767348" cy="710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269819</xdr:colOff>
      <xdr:row>5</xdr:row>
      <xdr:rowOff>87822</xdr:rowOff>
    </xdr:from>
    <xdr:to>
      <xdr:col>2</xdr:col>
      <xdr:colOff>1037167</xdr:colOff>
      <xdr:row>9</xdr:row>
      <xdr:rowOff>78334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037A037-BE32-8390-AF67-E98D30F5C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52" y="1389572"/>
          <a:ext cx="767348" cy="710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142875</xdr:rowOff>
    </xdr:from>
    <xdr:to>
      <xdr:col>11</xdr:col>
      <xdr:colOff>449580</xdr:colOff>
      <xdr:row>4</xdr:row>
      <xdr:rowOff>128286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D9A9129-2E85-14EE-D269-46AD8C814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42875"/>
          <a:ext cx="1116330" cy="1033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6A4-DAF3-4B48-8623-7941AD26874D}">
  <dimension ref="A1:AP59"/>
  <sheetViews>
    <sheetView showZeros="0" workbookViewId="0">
      <selection activeCell="F27" sqref="F27"/>
    </sheetView>
  </sheetViews>
  <sheetFormatPr baseColWidth="10" defaultColWidth="6" defaultRowHeight="15"/>
  <cols>
    <col min="1" max="1" width="6" style="12"/>
    <col min="2" max="3" width="12.7109375" style="13" customWidth="1"/>
    <col min="4" max="8" width="6" style="13"/>
    <col min="9" max="9" width="19.140625" style="13" customWidth="1"/>
    <col min="10" max="10" width="7" style="13" customWidth="1"/>
    <col min="11" max="11" width="5" style="17" customWidth="1"/>
    <col min="12" max="12" width="6" style="17"/>
    <col min="13" max="13" width="6" style="13"/>
    <col min="14" max="14" width="13.85546875" style="13" customWidth="1"/>
    <col min="15" max="15" width="25" style="13" customWidth="1"/>
    <col min="16" max="17" width="11.140625" style="13" bestFit="1" customWidth="1"/>
    <col min="18" max="18" width="10" style="13" customWidth="1"/>
    <col min="19" max="24" width="6" style="13"/>
    <col min="25" max="25" width="12.28515625" style="13" bestFit="1" customWidth="1"/>
    <col min="26" max="16384" width="6" style="13"/>
  </cols>
  <sheetData>
    <row r="1" spans="1:42">
      <c r="F1" s="12"/>
      <c r="G1" s="12"/>
      <c r="H1" s="12"/>
      <c r="I1" s="12"/>
      <c r="J1" s="12"/>
      <c r="K1" s="14"/>
      <c r="L1" s="1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Y1" s="292" t="s">
        <v>118</v>
      </c>
      <c r="AC1" s="292"/>
      <c r="AP1" s="310" t="s">
        <v>161</v>
      </c>
    </row>
    <row r="2" spans="1:42">
      <c r="F2" s="12"/>
      <c r="G2" s="12"/>
      <c r="H2" s="12"/>
      <c r="I2" s="312" t="s">
        <v>111</v>
      </c>
      <c r="J2" s="12"/>
      <c r="K2" s="16"/>
      <c r="L2" s="14"/>
      <c r="M2" s="12"/>
      <c r="N2" s="12"/>
      <c r="O2" s="12"/>
      <c r="P2" s="12"/>
      <c r="Q2" s="532" t="s">
        <v>39</v>
      </c>
      <c r="R2" s="532"/>
      <c r="S2" s="12"/>
      <c r="T2" s="12"/>
      <c r="U2" s="12"/>
      <c r="V2" s="12"/>
      <c r="W2" s="12"/>
    </row>
    <row r="3" spans="1:42">
      <c r="A3" s="12">
        <v>1</v>
      </c>
      <c r="B3" s="15">
        <v>45648</v>
      </c>
      <c r="C3" s="15">
        <v>45654</v>
      </c>
      <c r="F3" s="12"/>
      <c r="G3" s="12"/>
      <c r="H3" s="12"/>
      <c r="I3" s="12" t="s">
        <v>114</v>
      </c>
      <c r="J3" s="12"/>
      <c r="K3" s="14">
        <v>1</v>
      </c>
      <c r="L3" s="14"/>
      <c r="M3" s="12"/>
      <c r="N3" s="510" t="s">
        <v>226</v>
      </c>
      <c r="O3" s="510" t="s">
        <v>227</v>
      </c>
      <c r="P3" s="511" t="s">
        <v>228</v>
      </c>
      <c r="Q3" s="511" t="s">
        <v>229</v>
      </c>
      <c r="R3" s="510" t="s">
        <v>40</v>
      </c>
      <c r="S3" s="510" t="s">
        <v>230</v>
      </c>
      <c r="T3" s="510" t="s">
        <v>231</v>
      </c>
      <c r="U3" s="510" t="s">
        <v>232</v>
      </c>
      <c r="V3" s="510"/>
      <c r="W3" s="12"/>
      <c r="Y3" t="s">
        <v>119</v>
      </c>
      <c r="Z3"/>
      <c r="AC3"/>
      <c r="AP3" t="s">
        <v>136</v>
      </c>
    </row>
    <row r="4" spans="1:42">
      <c r="A4" s="12">
        <v>2</v>
      </c>
      <c r="B4" s="15">
        <f>C3+1</f>
        <v>45655</v>
      </c>
      <c r="C4" s="15">
        <f t="shared" ref="C4:C55" si="0">B4+6</f>
        <v>45661</v>
      </c>
      <c r="F4" s="12"/>
      <c r="G4" s="12"/>
      <c r="H4" s="12"/>
      <c r="I4" s="12" t="s">
        <v>115</v>
      </c>
      <c r="J4" s="12"/>
      <c r="K4" s="14">
        <v>2</v>
      </c>
      <c r="L4" s="14"/>
      <c r="M4" s="12"/>
      <c r="N4" s="512">
        <v>45658</v>
      </c>
      <c r="O4" s="513" t="s">
        <v>233</v>
      </c>
      <c r="P4" s="514"/>
      <c r="Q4" s="515" t="s">
        <v>41</v>
      </c>
      <c r="R4" s="515" t="s">
        <v>41</v>
      </c>
      <c r="S4" s="516" t="s">
        <v>41</v>
      </c>
      <c r="T4" s="516" t="s">
        <v>234</v>
      </c>
      <c r="U4" s="516" t="s">
        <v>41</v>
      </c>
      <c r="V4" s="514">
        <v>1</v>
      </c>
      <c r="W4" s="12"/>
      <c r="Y4" t="s">
        <v>120</v>
      </c>
      <c r="Z4"/>
      <c r="AC4"/>
      <c r="AP4" t="s">
        <v>137</v>
      </c>
    </row>
    <row r="5" spans="1:42">
      <c r="A5" s="12">
        <v>3</v>
      </c>
      <c r="B5" s="15">
        <f t="shared" ref="B5:B55" si="1">C4+1</f>
        <v>45662</v>
      </c>
      <c r="C5" s="15">
        <f t="shared" si="0"/>
        <v>45668</v>
      </c>
      <c r="F5" s="12"/>
      <c r="G5" s="12"/>
      <c r="H5" s="12"/>
      <c r="I5" s="312" t="s">
        <v>183</v>
      </c>
      <c r="J5" s="12"/>
      <c r="K5" s="14">
        <v>3</v>
      </c>
      <c r="L5" s="14"/>
      <c r="M5" s="12"/>
      <c r="N5" s="512">
        <v>45659</v>
      </c>
      <c r="O5" s="513" t="s">
        <v>235</v>
      </c>
      <c r="P5" s="514"/>
      <c r="Q5" s="515" t="s">
        <v>41</v>
      </c>
      <c r="R5" s="515" t="s">
        <v>41</v>
      </c>
      <c r="S5" s="516" t="s">
        <v>41</v>
      </c>
      <c r="T5" s="514"/>
      <c r="U5" s="516" t="s">
        <v>41</v>
      </c>
      <c r="V5" s="514">
        <v>2</v>
      </c>
      <c r="W5" s="12"/>
      <c r="Y5" s="508" t="s">
        <v>225</v>
      </c>
      <c r="Z5"/>
      <c r="AC5"/>
      <c r="AP5" t="s">
        <v>138</v>
      </c>
    </row>
    <row r="6" spans="1:42">
      <c r="A6" s="12">
        <v>4</v>
      </c>
      <c r="B6" s="15">
        <f t="shared" si="1"/>
        <v>45669</v>
      </c>
      <c r="C6" s="15">
        <f t="shared" si="0"/>
        <v>45675</v>
      </c>
      <c r="F6" s="12"/>
      <c r="G6" s="12"/>
      <c r="H6" s="12"/>
      <c r="I6" s="12" t="s">
        <v>116</v>
      </c>
      <c r="J6" s="12"/>
      <c r="K6" s="14">
        <v>4</v>
      </c>
      <c r="L6" s="14"/>
      <c r="M6" s="12"/>
      <c r="N6" s="512">
        <v>45705</v>
      </c>
      <c r="O6" s="517" t="s">
        <v>236</v>
      </c>
      <c r="P6" s="514"/>
      <c r="Q6" s="518"/>
      <c r="R6" s="515" t="s">
        <v>41</v>
      </c>
      <c r="S6" s="516" t="s">
        <v>41</v>
      </c>
      <c r="T6" s="516" t="s">
        <v>234</v>
      </c>
      <c r="U6" s="514"/>
      <c r="V6" s="514">
        <v>3</v>
      </c>
      <c r="W6" s="12"/>
      <c r="Y6" t="s">
        <v>174</v>
      </c>
      <c r="Z6"/>
      <c r="AC6"/>
      <c r="AP6" t="s">
        <v>139</v>
      </c>
    </row>
    <row r="7" spans="1:42">
      <c r="A7" s="12">
        <v>5</v>
      </c>
      <c r="B7" s="15">
        <f t="shared" si="1"/>
        <v>45676</v>
      </c>
      <c r="C7" s="15">
        <f t="shared" si="0"/>
        <v>45682</v>
      </c>
      <c r="F7" s="12"/>
      <c r="G7" s="12"/>
      <c r="H7" s="12"/>
      <c r="I7" s="19" t="s">
        <v>184</v>
      </c>
      <c r="J7" s="19"/>
      <c r="K7" s="18"/>
      <c r="L7" s="14"/>
      <c r="M7" s="12"/>
      <c r="N7" s="519">
        <v>45765</v>
      </c>
      <c r="O7" s="513" t="s">
        <v>237</v>
      </c>
      <c r="P7" s="514"/>
      <c r="Q7" s="515" t="s">
        <v>41</v>
      </c>
      <c r="R7" s="515" t="s">
        <v>41</v>
      </c>
      <c r="S7" s="516" t="s">
        <v>41</v>
      </c>
      <c r="T7" s="516" t="s">
        <v>234</v>
      </c>
      <c r="U7" s="514"/>
      <c r="V7" s="520">
        <v>4</v>
      </c>
      <c r="W7" s="12"/>
      <c r="Y7" t="s">
        <v>121</v>
      </c>
      <c r="Z7"/>
      <c r="AC7"/>
      <c r="AP7" t="s">
        <v>140</v>
      </c>
    </row>
    <row r="8" spans="1:42">
      <c r="A8" s="12">
        <v>6</v>
      </c>
      <c r="B8" s="15">
        <f t="shared" si="1"/>
        <v>45683</v>
      </c>
      <c r="C8" s="15">
        <f t="shared" si="0"/>
        <v>45689</v>
      </c>
      <c r="F8" s="12"/>
      <c r="G8" s="12"/>
      <c r="H8" s="12"/>
      <c r="L8" s="18"/>
      <c r="M8" s="19"/>
      <c r="N8" s="519">
        <v>45802</v>
      </c>
      <c r="O8" s="513" t="s">
        <v>238</v>
      </c>
      <c r="P8" s="514"/>
      <c r="Q8" s="515" t="s">
        <v>41</v>
      </c>
      <c r="R8" s="514"/>
      <c r="S8" s="516" t="s">
        <v>41</v>
      </c>
      <c r="T8" s="516" t="s">
        <v>234</v>
      </c>
      <c r="U8" s="514"/>
      <c r="V8" s="514">
        <v>5</v>
      </c>
      <c r="W8" s="12"/>
      <c r="Y8" t="s">
        <v>122</v>
      </c>
      <c r="Z8"/>
      <c r="AC8"/>
      <c r="AP8" t="s">
        <v>141</v>
      </c>
    </row>
    <row r="9" spans="1:42">
      <c r="A9" s="12">
        <v>7</v>
      </c>
      <c r="B9" s="15">
        <f t="shared" si="1"/>
        <v>45690</v>
      </c>
      <c r="C9" s="15">
        <f t="shared" si="0"/>
        <v>45696</v>
      </c>
      <c r="F9" s="12"/>
      <c r="G9" s="12"/>
      <c r="H9" s="12"/>
      <c r="I9" s="19" t="s">
        <v>179</v>
      </c>
      <c r="K9" s="18"/>
      <c r="L9" s="18"/>
      <c r="M9" s="19"/>
      <c r="N9" s="519">
        <v>45832</v>
      </c>
      <c r="O9" s="513" t="s">
        <v>239</v>
      </c>
      <c r="P9" s="514"/>
      <c r="Q9" s="515" t="s">
        <v>41</v>
      </c>
      <c r="R9" s="514"/>
      <c r="S9" s="514"/>
      <c r="T9" s="514"/>
      <c r="U9" s="514"/>
      <c r="V9" s="514">
        <v>6</v>
      </c>
      <c r="W9" s="12"/>
      <c r="Y9" t="s">
        <v>123</v>
      </c>
      <c r="Z9"/>
      <c r="AC9"/>
      <c r="AP9" t="s">
        <v>142</v>
      </c>
    </row>
    <row r="10" spans="1:42">
      <c r="A10" s="12">
        <v>8</v>
      </c>
      <c r="B10" s="15">
        <f t="shared" si="1"/>
        <v>45697</v>
      </c>
      <c r="C10" s="15">
        <f t="shared" si="0"/>
        <v>45703</v>
      </c>
      <c r="F10" s="12"/>
      <c r="G10" s="12"/>
      <c r="H10" s="12"/>
      <c r="I10" s="19" t="s">
        <v>180</v>
      </c>
      <c r="J10" s="12"/>
      <c r="K10" s="18"/>
      <c r="L10" s="18"/>
      <c r="M10" s="19"/>
      <c r="N10" s="519">
        <v>45839</v>
      </c>
      <c r="O10" s="513" t="s">
        <v>240</v>
      </c>
      <c r="P10" s="514"/>
      <c r="Q10" s="515" t="s">
        <v>41</v>
      </c>
      <c r="R10" s="515" t="s">
        <v>41</v>
      </c>
      <c r="S10" s="516" t="s">
        <v>41</v>
      </c>
      <c r="T10" s="516" t="s">
        <v>234</v>
      </c>
      <c r="U10" s="514"/>
      <c r="V10" s="514">
        <v>7</v>
      </c>
      <c r="W10" s="12"/>
      <c r="Y10" t="s">
        <v>124</v>
      </c>
      <c r="Z10"/>
      <c r="AC10"/>
      <c r="AP10" t="s">
        <v>143</v>
      </c>
    </row>
    <row r="11" spans="1:42">
      <c r="A11" s="12">
        <v>9</v>
      </c>
      <c r="B11" s="15">
        <f t="shared" si="1"/>
        <v>45704</v>
      </c>
      <c r="C11" s="15">
        <f t="shared" si="0"/>
        <v>45710</v>
      </c>
      <c r="F11" s="12"/>
      <c r="G11" s="12"/>
      <c r="H11" s="12"/>
      <c r="I11" s="19" t="s">
        <v>181</v>
      </c>
      <c r="J11" s="12"/>
      <c r="K11" s="14"/>
      <c r="L11" s="14"/>
      <c r="M11" s="12"/>
      <c r="N11" s="519">
        <v>45842</v>
      </c>
      <c r="O11" s="513" t="s">
        <v>241</v>
      </c>
      <c r="P11" s="514"/>
      <c r="Q11" s="514"/>
      <c r="R11" s="514"/>
      <c r="S11" s="521"/>
      <c r="T11" s="521"/>
      <c r="U11" s="516" t="s">
        <v>41</v>
      </c>
      <c r="V11" s="520">
        <v>8</v>
      </c>
      <c r="W11" s="12"/>
      <c r="Y11" t="s">
        <v>125</v>
      </c>
      <c r="Z11"/>
      <c r="AC11"/>
      <c r="AP11" t="s">
        <v>144</v>
      </c>
    </row>
    <row r="12" spans="1:42">
      <c r="A12" s="12">
        <v>10</v>
      </c>
      <c r="B12" s="15">
        <f t="shared" si="1"/>
        <v>45711</v>
      </c>
      <c r="C12" s="15">
        <f t="shared" si="0"/>
        <v>45717</v>
      </c>
      <c r="F12" s="12"/>
      <c r="G12" s="12"/>
      <c r="H12" s="12"/>
      <c r="I12" s="19" t="s">
        <v>182</v>
      </c>
      <c r="J12" s="12"/>
      <c r="K12" s="14"/>
      <c r="L12" s="14"/>
      <c r="M12" s="12"/>
      <c r="N12" s="519">
        <v>45873</v>
      </c>
      <c r="O12" s="513" t="s">
        <v>242</v>
      </c>
      <c r="P12" s="514"/>
      <c r="Q12" s="514"/>
      <c r="R12" s="514"/>
      <c r="S12" s="514"/>
      <c r="T12" s="516" t="s">
        <v>41</v>
      </c>
      <c r="U12" s="514"/>
      <c r="V12" s="514">
        <v>9</v>
      </c>
      <c r="W12" s="12"/>
      <c r="Y12" t="s">
        <v>126</v>
      </c>
      <c r="Z12"/>
      <c r="AC12"/>
      <c r="AP12" t="s">
        <v>145</v>
      </c>
    </row>
    <row r="13" spans="1:42">
      <c r="A13" s="12">
        <v>11</v>
      </c>
      <c r="B13" s="15">
        <f t="shared" si="1"/>
        <v>45718</v>
      </c>
      <c r="C13" s="15">
        <f t="shared" si="0"/>
        <v>45724</v>
      </c>
      <c r="F13" s="12"/>
      <c r="G13" s="12"/>
      <c r="H13" s="12"/>
      <c r="J13" s="12"/>
      <c r="K13" s="14"/>
      <c r="L13" s="14"/>
      <c r="M13" s="12"/>
      <c r="N13" s="519">
        <v>45873</v>
      </c>
      <c r="O13" s="517" t="s">
        <v>243</v>
      </c>
      <c r="P13" s="514"/>
      <c r="Q13" s="518"/>
      <c r="R13" s="522" t="s">
        <v>41</v>
      </c>
      <c r="S13" s="518"/>
      <c r="T13" s="518"/>
      <c r="U13" s="518"/>
      <c r="V13" s="514">
        <v>10</v>
      </c>
      <c r="W13" s="12"/>
      <c r="Y13" t="s">
        <v>172</v>
      </c>
      <c r="Z13"/>
      <c r="AC13"/>
      <c r="AP13" t="s">
        <v>146</v>
      </c>
    </row>
    <row r="14" spans="1:42">
      <c r="A14" s="12">
        <v>12</v>
      </c>
      <c r="B14" s="15">
        <f t="shared" si="1"/>
        <v>45725</v>
      </c>
      <c r="C14" s="15">
        <f t="shared" si="0"/>
        <v>45731</v>
      </c>
      <c r="F14" s="12"/>
      <c r="G14" s="12"/>
      <c r="H14" s="12"/>
      <c r="J14" s="12"/>
      <c r="K14" s="14"/>
      <c r="L14" s="18"/>
      <c r="M14" s="19"/>
      <c r="N14" s="519">
        <v>45901</v>
      </c>
      <c r="O14" s="513" t="s">
        <v>244</v>
      </c>
      <c r="P14" s="514"/>
      <c r="Q14" s="515" t="s">
        <v>41</v>
      </c>
      <c r="R14" s="515" t="s">
        <v>41</v>
      </c>
      <c r="S14" s="516" t="s">
        <v>41</v>
      </c>
      <c r="T14" s="516" t="s">
        <v>41</v>
      </c>
      <c r="U14" s="516" t="s">
        <v>41</v>
      </c>
      <c r="V14" s="514">
        <v>11</v>
      </c>
      <c r="W14" s="12"/>
      <c r="Y14" t="s">
        <v>224</v>
      </c>
      <c r="Z14"/>
      <c r="AC14"/>
      <c r="AP14" t="s">
        <v>147</v>
      </c>
    </row>
    <row r="15" spans="1:42">
      <c r="A15" s="12">
        <v>13</v>
      </c>
      <c r="B15" s="15">
        <f t="shared" si="1"/>
        <v>45732</v>
      </c>
      <c r="C15" s="15">
        <f t="shared" si="0"/>
        <v>45738</v>
      </c>
      <c r="F15" s="12"/>
      <c r="G15" s="12"/>
      <c r="H15" s="12"/>
      <c r="J15" s="12"/>
      <c r="K15" s="14"/>
      <c r="L15" s="14"/>
      <c r="M15" s="12"/>
      <c r="N15" s="519">
        <v>45943</v>
      </c>
      <c r="O15" s="517" t="s">
        <v>245</v>
      </c>
      <c r="P15" s="514"/>
      <c r="Q15" s="515" t="s">
        <v>41</v>
      </c>
      <c r="R15" s="515" t="s">
        <v>41</v>
      </c>
      <c r="S15" s="516" t="s">
        <v>41</v>
      </c>
      <c r="T15" s="514"/>
      <c r="U15" s="514"/>
      <c r="V15" s="520">
        <v>12</v>
      </c>
      <c r="W15" s="12"/>
      <c r="Y15" t="s">
        <v>176</v>
      </c>
      <c r="Z15"/>
      <c r="AC15"/>
      <c r="AP15" t="s">
        <v>148</v>
      </c>
    </row>
    <row r="16" spans="1:42">
      <c r="A16" s="12">
        <v>14</v>
      </c>
      <c r="B16" s="15">
        <f t="shared" si="1"/>
        <v>45739</v>
      </c>
      <c r="C16" s="15">
        <f t="shared" si="0"/>
        <v>45745</v>
      </c>
      <c r="F16" s="12"/>
      <c r="G16" s="12"/>
      <c r="H16" s="12"/>
      <c r="J16" s="12"/>
      <c r="K16" s="14"/>
      <c r="L16" s="14"/>
      <c r="M16" s="12"/>
      <c r="N16" s="519">
        <v>45972</v>
      </c>
      <c r="O16" s="517" t="s">
        <v>246</v>
      </c>
      <c r="P16" s="514"/>
      <c r="Q16" s="514"/>
      <c r="R16" s="514"/>
      <c r="S16" s="514"/>
      <c r="T16" s="516" t="s">
        <v>41</v>
      </c>
      <c r="U16" s="514"/>
      <c r="V16" s="514">
        <v>13</v>
      </c>
      <c r="W16" s="12"/>
      <c r="Y16" s="508" t="s">
        <v>223</v>
      </c>
      <c r="Z16"/>
      <c r="AC16"/>
      <c r="AP16" t="s">
        <v>149</v>
      </c>
    </row>
    <row r="17" spans="1:42">
      <c r="A17" s="12">
        <v>15</v>
      </c>
      <c r="B17" s="15">
        <f t="shared" si="1"/>
        <v>45746</v>
      </c>
      <c r="C17" s="15">
        <f t="shared" si="0"/>
        <v>45752</v>
      </c>
      <c r="F17" s="12"/>
      <c r="G17" s="12"/>
      <c r="H17" s="12"/>
      <c r="J17" s="12"/>
      <c r="K17" s="14"/>
      <c r="L17" s="14"/>
      <c r="M17" s="12"/>
      <c r="N17" s="519">
        <v>45988</v>
      </c>
      <c r="O17" s="517" t="s">
        <v>247</v>
      </c>
      <c r="P17" s="514"/>
      <c r="Q17" s="514"/>
      <c r="R17" s="514"/>
      <c r="S17" s="514"/>
      <c r="T17" s="521"/>
      <c r="U17" s="516" t="s">
        <v>41</v>
      </c>
      <c r="V17" s="514">
        <v>14</v>
      </c>
      <c r="W17" s="12"/>
      <c r="Y17" s="508" t="s">
        <v>222</v>
      </c>
      <c r="Z17"/>
      <c r="AC17"/>
      <c r="AP17" t="s">
        <v>150</v>
      </c>
    </row>
    <row r="18" spans="1:42">
      <c r="A18" s="12">
        <v>16</v>
      </c>
      <c r="B18" s="15">
        <f t="shared" si="1"/>
        <v>45753</v>
      </c>
      <c r="C18" s="15">
        <f t="shared" si="0"/>
        <v>45759</v>
      </c>
      <c r="F18" s="12"/>
      <c r="G18" s="12"/>
      <c r="H18" s="12"/>
      <c r="J18" s="12"/>
      <c r="K18" s="14"/>
      <c r="L18" s="14"/>
      <c r="M18" s="12"/>
      <c r="N18" s="519">
        <v>45989</v>
      </c>
      <c r="O18" s="517" t="s">
        <v>248</v>
      </c>
      <c r="P18" s="514"/>
      <c r="Q18" s="514"/>
      <c r="R18" s="514"/>
      <c r="S18" s="514"/>
      <c r="T18" s="521"/>
      <c r="U18" s="516" t="s">
        <v>41</v>
      </c>
      <c r="V18" s="514">
        <v>15</v>
      </c>
      <c r="W18" s="12"/>
      <c r="Y18" s="508" t="s">
        <v>221</v>
      </c>
      <c r="Z18"/>
      <c r="AC18"/>
      <c r="AP18" t="s">
        <v>151</v>
      </c>
    </row>
    <row r="19" spans="1:42">
      <c r="A19" s="12">
        <v>17</v>
      </c>
      <c r="B19" s="15">
        <f t="shared" si="1"/>
        <v>45760</v>
      </c>
      <c r="C19" s="15">
        <f t="shared" si="0"/>
        <v>45766</v>
      </c>
      <c r="F19" s="12"/>
      <c r="G19" s="12"/>
      <c r="H19" s="12"/>
      <c r="J19" s="12"/>
      <c r="K19" s="14"/>
      <c r="L19" s="14"/>
      <c r="M19" s="12"/>
      <c r="N19" s="519">
        <v>46016</v>
      </c>
      <c r="O19" s="513" t="s">
        <v>249</v>
      </c>
      <c r="P19" s="514"/>
      <c r="Q19" s="515" t="s">
        <v>41</v>
      </c>
      <c r="R19" s="515" t="s">
        <v>41</v>
      </c>
      <c r="S19" s="516" t="s">
        <v>41</v>
      </c>
      <c r="T19" s="516" t="s">
        <v>41</v>
      </c>
      <c r="U19" s="516" t="s">
        <v>41</v>
      </c>
      <c r="V19" s="520">
        <v>16</v>
      </c>
      <c r="W19" s="12"/>
      <c r="Y19" s="508" t="s">
        <v>220</v>
      </c>
      <c r="Z19"/>
      <c r="AC19"/>
      <c r="AP19" t="s">
        <v>152</v>
      </c>
    </row>
    <row r="20" spans="1:42">
      <c r="A20" s="12">
        <v>18</v>
      </c>
      <c r="B20" s="15">
        <f t="shared" si="1"/>
        <v>45767</v>
      </c>
      <c r="C20" s="15">
        <f t="shared" si="0"/>
        <v>45773</v>
      </c>
      <c r="F20" s="12"/>
      <c r="G20" s="12"/>
      <c r="H20" s="12"/>
      <c r="J20" s="12"/>
      <c r="K20" s="14"/>
      <c r="L20" s="14"/>
      <c r="M20" s="12"/>
      <c r="N20" s="519">
        <v>46017</v>
      </c>
      <c r="O20" s="513" t="s">
        <v>250</v>
      </c>
      <c r="P20" s="514"/>
      <c r="Q20" s="515" t="s">
        <v>41</v>
      </c>
      <c r="R20" s="515" t="s">
        <v>41</v>
      </c>
      <c r="S20" s="516" t="s">
        <v>41</v>
      </c>
      <c r="T20" s="516" t="s">
        <v>41</v>
      </c>
      <c r="U20" s="516" t="s">
        <v>41</v>
      </c>
      <c r="V20" s="514">
        <v>17</v>
      </c>
      <c r="W20" s="12"/>
      <c r="Y20" s="508" t="s">
        <v>219</v>
      </c>
      <c r="Z20"/>
      <c r="AC20"/>
      <c r="AP20" t="s">
        <v>153</v>
      </c>
    </row>
    <row r="21" spans="1:42">
      <c r="A21" s="12">
        <v>19</v>
      </c>
      <c r="B21" s="15">
        <f t="shared" si="1"/>
        <v>45774</v>
      </c>
      <c r="C21" s="15">
        <f t="shared" si="0"/>
        <v>45780</v>
      </c>
      <c r="F21" s="12"/>
      <c r="G21" s="12"/>
      <c r="H21" s="12"/>
      <c r="I21" s="19"/>
      <c r="J21" s="19"/>
      <c r="K21" s="18"/>
      <c r="L21" s="18"/>
      <c r="M21" s="19"/>
      <c r="N21" s="523"/>
      <c r="O21" s="523"/>
      <c r="P21" s="523"/>
      <c r="Q21" s="514"/>
      <c r="R21" s="514"/>
      <c r="S21" s="514"/>
      <c r="T21" s="514"/>
      <c r="U21" s="514"/>
      <c r="V21" s="524"/>
      <c r="W21" s="12"/>
      <c r="Y21" t="s">
        <v>127</v>
      </c>
      <c r="Z21"/>
      <c r="AC21"/>
      <c r="AP21" t="s">
        <v>154</v>
      </c>
    </row>
    <row r="22" spans="1:42">
      <c r="A22" s="12">
        <v>20</v>
      </c>
      <c r="B22" s="15">
        <f t="shared" si="1"/>
        <v>45781</v>
      </c>
      <c r="C22" s="15">
        <f t="shared" si="0"/>
        <v>45787</v>
      </c>
      <c r="F22" s="12"/>
      <c r="G22" s="12"/>
      <c r="H22" s="12"/>
      <c r="I22" s="19"/>
      <c r="J22" s="19"/>
      <c r="K22" s="18"/>
      <c r="L22" s="18"/>
      <c r="M22" s="19"/>
      <c r="N22" s="523"/>
      <c r="O22" s="525" t="s">
        <v>251</v>
      </c>
      <c r="P22" s="523"/>
      <c r="Q22" s="526">
        <v>10</v>
      </c>
      <c r="R22" s="526">
        <v>10</v>
      </c>
      <c r="S22" s="526">
        <v>10</v>
      </c>
      <c r="T22" s="526">
        <v>10</v>
      </c>
      <c r="U22" s="526">
        <v>9</v>
      </c>
      <c r="V22" s="524"/>
      <c r="W22" s="12"/>
      <c r="Y22" t="s">
        <v>128</v>
      </c>
      <c r="Z22"/>
      <c r="AC22"/>
      <c r="AP22" t="s">
        <v>155</v>
      </c>
    </row>
    <row r="23" spans="1:42">
      <c r="A23" s="12">
        <v>21</v>
      </c>
      <c r="B23" s="15">
        <f t="shared" si="1"/>
        <v>45788</v>
      </c>
      <c r="C23" s="15">
        <f t="shared" si="0"/>
        <v>45794</v>
      </c>
      <c r="F23" s="12"/>
      <c r="G23" s="12"/>
      <c r="H23" s="12"/>
      <c r="I23" s="19"/>
      <c r="J23" s="19"/>
      <c r="K23" s="18"/>
      <c r="L23" s="18"/>
      <c r="M23" s="19"/>
      <c r="N23" s="19"/>
      <c r="O23" s="19"/>
      <c r="P23" s="19"/>
      <c r="Q23" s="12"/>
      <c r="R23" s="12"/>
      <c r="S23" s="12"/>
      <c r="T23" s="12"/>
      <c r="U23" s="12"/>
      <c r="V23" s="12"/>
      <c r="W23" s="12"/>
      <c r="Y23" t="s">
        <v>129</v>
      </c>
      <c r="AC23"/>
      <c r="AP23" t="s">
        <v>156</v>
      </c>
    </row>
    <row r="24" spans="1:42">
      <c r="A24" s="12">
        <v>22</v>
      </c>
      <c r="B24" s="15">
        <f t="shared" si="1"/>
        <v>45795</v>
      </c>
      <c r="C24" s="15">
        <f t="shared" si="0"/>
        <v>45801</v>
      </c>
      <c r="F24" s="12"/>
      <c r="G24" s="12"/>
      <c r="H24" s="12"/>
      <c r="I24" s="19"/>
      <c r="J24" s="19"/>
      <c r="K24" s="18"/>
      <c r="L24" s="18"/>
      <c r="M24" s="19"/>
      <c r="N24" s="19"/>
      <c r="O24" s="19"/>
      <c r="P24" s="19"/>
      <c r="Q24" s="12"/>
      <c r="R24" s="12"/>
      <c r="S24" s="12"/>
      <c r="T24" s="12"/>
      <c r="U24" s="12"/>
      <c r="V24" s="12"/>
      <c r="W24" s="12"/>
      <c r="Y24" s="508" t="s">
        <v>177</v>
      </c>
      <c r="AC24"/>
      <c r="AP24" t="s">
        <v>157</v>
      </c>
    </row>
    <row r="25" spans="1:42">
      <c r="A25" s="12">
        <v>23</v>
      </c>
      <c r="B25" s="15">
        <f t="shared" si="1"/>
        <v>45802</v>
      </c>
      <c r="C25" s="15">
        <f t="shared" si="0"/>
        <v>45808</v>
      </c>
      <c r="F25" s="12"/>
      <c r="G25" s="12"/>
      <c r="H25" s="12"/>
      <c r="I25" s="19"/>
      <c r="J25" s="19"/>
      <c r="K25" s="18"/>
      <c r="L25" s="18"/>
      <c r="M25" s="19"/>
      <c r="N25" s="19"/>
      <c r="O25" s="19"/>
      <c r="P25" s="19"/>
      <c r="Q25" s="12"/>
      <c r="R25" s="12"/>
      <c r="S25" s="12"/>
      <c r="T25" s="12"/>
      <c r="U25" s="12"/>
      <c r="V25" s="12"/>
      <c r="W25" s="12"/>
      <c r="Y25" t="s">
        <v>130</v>
      </c>
      <c r="AC25"/>
      <c r="AP25" t="s">
        <v>158</v>
      </c>
    </row>
    <row r="26" spans="1:42">
      <c r="A26" s="12">
        <v>24</v>
      </c>
      <c r="B26" s="15">
        <f t="shared" si="1"/>
        <v>45809</v>
      </c>
      <c r="C26" s="15">
        <f t="shared" si="0"/>
        <v>45815</v>
      </c>
      <c r="G26" s="12"/>
      <c r="H26" s="12"/>
      <c r="I26" s="19"/>
      <c r="J26" s="19"/>
      <c r="K26" s="18"/>
      <c r="L26" s="18"/>
      <c r="M26" s="19"/>
      <c r="N26" s="19"/>
      <c r="O26" s="19"/>
      <c r="P26" s="19"/>
      <c r="Q26" s="12"/>
      <c r="R26" s="12"/>
      <c r="S26" s="12"/>
      <c r="T26" s="12"/>
      <c r="U26" s="12"/>
      <c r="V26" s="12"/>
      <c r="W26" s="12"/>
      <c r="Y26" t="s">
        <v>131</v>
      </c>
      <c r="AC26"/>
      <c r="AP26" t="s">
        <v>159</v>
      </c>
    </row>
    <row r="27" spans="1:42">
      <c r="A27" s="12">
        <v>25</v>
      </c>
      <c r="B27" s="15">
        <f t="shared" si="1"/>
        <v>45816</v>
      </c>
      <c r="C27" s="15">
        <f t="shared" si="0"/>
        <v>45822</v>
      </c>
      <c r="G27" s="12"/>
      <c r="H27" s="12"/>
      <c r="I27" s="12"/>
      <c r="J27" s="12"/>
      <c r="K27" s="14"/>
      <c r="L27" s="14"/>
      <c r="M27" s="12"/>
      <c r="N27" t="s">
        <v>119</v>
      </c>
      <c r="O27" s="12"/>
      <c r="P27" s="12"/>
      <c r="Q27" s="12"/>
      <c r="R27" s="12"/>
      <c r="S27" s="12"/>
      <c r="T27" s="12"/>
      <c r="U27" s="12"/>
      <c r="V27" s="12"/>
      <c r="W27" s="12"/>
      <c r="Y27" t="s">
        <v>132</v>
      </c>
      <c r="AC27"/>
      <c r="AP27" t="s">
        <v>160</v>
      </c>
    </row>
    <row r="28" spans="1:42">
      <c r="A28" s="12">
        <v>26</v>
      </c>
      <c r="B28" s="15">
        <f t="shared" si="1"/>
        <v>45823</v>
      </c>
      <c r="C28" s="15">
        <f t="shared" si="0"/>
        <v>45829</v>
      </c>
      <c r="G28" s="12"/>
      <c r="H28" s="12"/>
      <c r="I28" s="12"/>
      <c r="J28" s="12"/>
      <c r="K28" s="14"/>
      <c r="L28" s="14"/>
      <c r="M28" s="12"/>
      <c r="N28" t="s">
        <v>120</v>
      </c>
      <c r="O28" s="12"/>
      <c r="P28" s="12"/>
      <c r="Q28" s="12"/>
      <c r="R28" s="12"/>
      <c r="S28" s="12"/>
      <c r="T28" s="12"/>
      <c r="U28" s="12"/>
      <c r="V28" s="12"/>
      <c r="W28" s="12"/>
      <c r="Y28" t="s">
        <v>133</v>
      </c>
      <c r="AC28"/>
    </row>
    <row r="29" spans="1:42">
      <c r="A29" s="12">
        <v>27</v>
      </c>
      <c r="B29" s="15">
        <f t="shared" si="1"/>
        <v>45830</v>
      </c>
      <c r="C29" s="15">
        <f t="shared" si="0"/>
        <v>45836</v>
      </c>
      <c r="G29" s="12"/>
      <c r="H29" s="12"/>
      <c r="I29" s="12"/>
      <c r="J29" s="12"/>
      <c r="K29" s="14"/>
      <c r="L29" s="14"/>
      <c r="M29" s="12"/>
      <c r="N29" t="s">
        <v>174</v>
      </c>
      <c r="O29" s="12"/>
      <c r="P29" s="12"/>
      <c r="Q29" s="12"/>
      <c r="R29" s="12"/>
      <c r="S29" s="12"/>
      <c r="T29" s="12"/>
      <c r="U29" s="12"/>
      <c r="V29" s="12"/>
      <c r="W29" s="12"/>
      <c r="Y29" t="s">
        <v>134</v>
      </c>
      <c r="AC29"/>
    </row>
    <row r="30" spans="1:42">
      <c r="A30" s="12">
        <v>28</v>
      </c>
      <c r="B30" s="15">
        <f t="shared" si="1"/>
        <v>45837</v>
      </c>
      <c r="C30" s="15">
        <f t="shared" si="0"/>
        <v>45843</v>
      </c>
      <c r="G30" s="12"/>
      <c r="H30" s="12"/>
      <c r="I30" s="12"/>
      <c r="J30" s="12"/>
      <c r="K30" s="14"/>
      <c r="L30" s="14"/>
      <c r="M30" s="12"/>
      <c r="N30" t="s">
        <v>121</v>
      </c>
      <c r="O30" s="12"/>
      <c r="P30" s="12"/>
      <c r="Q30" s="12"/>
      <c r="R30" s="12"/>
      <c r="S30" s="12"/>
      <c r="T30" s="12"/>
      <c r="U30" s="12"/>
      <c r="V30" s="12"/>
      <c r="W30" s="12"/>
      <c r="Y30" t="s">
        <v>135</v>
      </c>
      <c r="AC30"/>
    </row>
    <row r="31" spans="1:42">
      <c r="A31" s="12">
        <v>29</v>
      </c>
      <c r="B31" s="15">
        <f t="shared" si="1"/>
        <v>45844</v>
      </c>
      <c r="C31" s="15">
        <f t="shared" si="0"/>
        <v>45850</v>
      </c>
      <c r="G31" s="12"/>
      <c r="H31" s="12"/>
      <c r="I31" s="12"/>
      <c r="J31" s="12"/>
      <c r="K31" s="14"/>
      <c r="L31" s="14"/>
      <c r="M31" s="12"/>
      <c r="N31" t="s">
        <v>122</v>
      </c>
      <c r="O31" s="12"/>
      <c r="P31" s="12"/>
      <c r="Q31" s="12"/>
      <c r="R31" s="12"/>
      <c r="S31" s="12"/>
      <c r="T31" s="12"/>
      <c r="U31" s="12"/>
      <c r="V31" s="12"/>
      <c r="W31" s="12"/>
      <c r="Y31" s="509" t="s">
        <v>173</v>
      </c>
      <c r="AC31"/>
    </row>
    <row r="32" spans="1:42">
      <c r="A32" s="12">
        <v>30</v>
      </c>
      <c r="B32" s="15">
        <f t="shared" si="1"/>
        <v>45851</v>
      </c>
      <c r="C32" s="15">
        <f t="shared" si="0"/>
        <v>45857</v>
      </c>
      <c r="G32" s="12"/>
      <c r="H32" s="12"/>
      <c r="I32" s="12"/>
      <c r="J32" s="12"/>
      <c r="K32" s="14"/>
      <c r="L32" s="14"/>
      <c r="M32" s="12"/>
      <c r="N32" t="s">
        <v>123</v>
      </c>
      <c r="O32" s="12"/>
      <c r="P32" s="12"/>
      <c r="Q32" s="12"/>
      <c r="R32" s="12"/>
      <c r="S32" s="12"/>
      <c r="T32" s="12"/>
      <c r="U32" s="12"/>
      <c r="V32" s="12"/>
      <c r="W32" s="12"/>
      <c r="Y32" s="508" t="s">
        <v>218</v>
      </c>
      <c r="AC32"/>
    </row>
    <row r="33" spans="1:29">
      <c r="A33" s="12">
        <v>31</v>
      </c>
      <c r="B33" s="15">
        <f t="shared" si="1"/>
        <v>45858</v>
      </c>
      <c r="C33" s="15">
        <f t="shared" si="0"/>
        <v>45864</v>
      </c>
      <c r="H33" s="12"/>
      <c r="I33" s="12"/>
      <c r="J33" s="12"/>
      <c r="K33" s="14"/>
      <c r="L33" s="14"/>
      <c r="M33" s="12"/>
      <c r="N33" t="s">
        <v>124</v>
      </c>
      <c r="O33" s="12"/>
      <c r="P33" s="12"/>
      <c r="Q33" s="12"/>
      <c r="Y33" s="508" t="s">
        <v>217</v>
      </c>
      <c r="AC33"/>
    </row>
    <row r="34" spans="1:29">
      <c r="A34" s="12">
        <v>32</v>
      </c>
      <c r="B34" s="15">
        <f t="shared" si="1"/>
        <v>45865</v>
      </c>
      <c r="C34" s="15">
        <f t="shared" si="0"/>
        <v>45871</v>
      </c>
      <c r="H34" s="12"/>
      <c r="I34" s="12"/>
      <c r="J34" s="12"/>
      <c r="K34" s="14"/>
      <c r="L34" s="14"/>
      <c r="M34" s="12"/>
      <c r="N34" t="s">
        <v>125</v>
      </c>
      <c r="O34" s="12"/>
      <c r="P34" s="12"/>
      <c r="Q34" s="12"/>
      <c r="Y34" s="508" t="s">
        <v>216</v>
      </c>
      <c r="AC34"/>
    </row>
    <row r="35" spans="1:29">
      <c r="A35" s="12">
        <v>33</v>
      </c>
      <c r="B35" s="15">
        <f t="shared" si="1"/>
        <v>45872</v>
      </c>
      <c r="C35" s="15">
        <f t="shared" si="0"/>
        <v>45878</v>
      </c>
      <c r="H35" s="12"/>
      <c r="I35" s="12"/>
      <c r="J35" s="12"/>
      <c r="K35" s="14"/>
      <c r="L35" s="14"/>
      <c r="M35" s="12"/>
      <c r="N35" t="s">
        <v>126</v>
      </c>
      <c r="O35" s="12"/>
      <c r="P35" s="12"/>
      <c r="Q35" s="12"/>
      <c r="Y35" s="508" t="s">
        <v>215</v>
      </c>
      <c r="AC35"/>
    </row>
    <row r="36" spans="1:29">
      <c r="A36" s="12">
        <v>34</v>
      </c>
      <c r="B36" s="15">
        <f t="shared" si="1"/>
        <v>45879</v>
      </c>
      <c r="C36" s="15">
        <f t="shared" si="0"/>
        <v>45885</v>
      </c>
      <c r="H36" s="12"/>
      <c r="I36" s="12"/>
      <c r="J36" s="12"/>
      <c r="K36" s="14"/>
      <c r="L36" s="14"/>
      <c r="M36" s="12"/>
      <c r="N36" t="s">
        <v>172</v>
      </c>
      <c r="O36" s="12"/>
      <c r="P36" s="12"/>
      <c r="Q36" s="12"/>
      <c r="AC36"/>
    </row>
    <row r="37" spans="1:29">
      <c r="A37" s="12">
        <v>35</v>
      </c>
      <c r="B37" s="15">
        <f t="shared" si="1"/>
        <v>45886</v>
      </c>
      <c r="C37" s="15">
        <f t="shared" si="0"/>
        <v>45892</v>
      </c>
      <c r="H37" s="12"/>
      <c r="I37" s="12"/>
      <c r="J37" s="12"/>
      <c r="K37" s="14"/>
      <c r="L37" s="14"/>
      <c r="M37" s="12"/>
      <c r="N37" t="s">
        <v>175</v>
      </c>
      <c r="O37" s="12"/>
      <c r="P37" s="12"/>
      <c r="Q37" s="12"/>
      <c r="AC37"/>
    </row>
    <row r="38" spans="1:29">
      <c r="A38" s="12">
        <v>36</v>
      </c>
      <c r="B38" s="15">
        <f t="shared" si="1"/>
        <v>45893</v>
      </c>
      <c r="C38" s="15">
        <f t="shared" si="0"/>
        <v>45899</v>
      </c>
      <c r="H38" s="12"/>
      <c r="I38" s="12"/>
      <c r="J38" s="12"/>
      <c r="K38" s="14"/>
      <c r="L38" s="14"/>
      <c r="M38" s="12"/>
      <c r="N38" t="s">
        <v>176</v>
      </c>
      <c r="O38" s="12"/>
      <c r="P38" s="12"/>
      <c r="Q38" s="12"/>
      <c r="AC38"/>
    </row>
    <row r="39" spans="1:29">
      <c r="A39" s="12">
        <v>37</v>
      </c>
      <c r="B39" s="15">
        <f t="shared" si="1"/>
        <v>45900</v>
      </c>
      <c r="C39" s="15">
        <f t="shared" si="0"/>
        <v>45906</v>
      </c>
      <c r="H39" s="12"/>
      <c r="I39" s="12"/>
      <c r="J39" s="12"/>
      <c r="K39" s="14"/>
      <c r="L39" s="14"/>
      <c r="M39" s="12"/>
      <c r="N39" t="s">
        <v>127</v>
      </c>
      <c r="O39" s="12"/>
      <c r="P39" s="12"/>
      <c r="Q39" s="12"/>
      <c r="AC39"/>
    </row>
    <row r="40" spans="1:29">
      <c r="A40" s="12">
        <v>38</v>
      </c>
      <c r="B40" s="15">
        <f t="shared" si="1"/>
        <v>45907</v>
      </c>
      <c r="C40" s="15">
        <f t="shared" si="0"/>
        <v>45913</v>
      </c>
      <c r="N40" t="s">
        <v>128</v>
      </c>
      <c r="AC40"/>
    </row>
    <row r="41" spans="1:29">
      <c r="A41" s="12">
        <v>39</v>
      </c>
      <c r="B41" s="15">
        <f t="shared" si="1"/>
        <v>45914</v>
      </c>
      <c r="C41" s="15">
        <f t="shared" si="0"/>
        <v>45920</v>
      </c>
      <c r="N41" t="s">
        <v>129</v>
      </c>
      <c r="AC41"/>
    </row>
    <row r="42" spans="1:29">
      <c r="A42" s="12">
        <v>40</v>
      </c>
      <c r="B42" s="15">
        <f t="shared" si="1"/>
        <v>45921</v>
      </c>
      <c r="C42" s="15">
        <f t="shared" si="0"/>
        <v>45927</v>
      </c>
      <c r="N42" t="s">
        <v>177</v>
      </c>
      <c r="AC42"/>
    </row>
    <row r="43" spans="1:29">
      <c r="A43" s="12">
        <v>41</v>
      </c>
      <c r="B43" s="15">
        <f t="shared" si="1"/>
        <v>45928</v>
      </c>
      <c r="C43" s="15">
        <f t="shared" si="0"/>
        <v>45934</v>
      </c>
      <c r="N43" t="s">
        <v>130</v>
      </c>
      <c r="AC43"/>
    </row>
    <row r="44" spans="1:29">
      <c r="A44" s="12">
        <v>42</v>
      </c>
      <c r="B44" s="15">
        <f t="shared" si="1"/>
        <v>45935</v>
      </c>
      <c r="C44" s="15">
        <f t="shared" si="0"/>
        <v>45941</v>
      </c>
      <c r="N44" t="s">
        <v>131</v>
      </c>
      <c r="AC44"/>
    </row>
    <row r="45" spans="1:29">
      <c r="A45" s="12">
        <v>43</v>
      </c>
      <c r="B45" s="15">
        <f t="shared" si="1"/>
        <v>45942</v>
      </c>
      <c r="C45" s="15">
        <f t="shared" si="0"/>
        <v>45948</v>
      </c>
      <c r="N45" t="s">
        <v>132</v>
      </c>
      <c r="AC45"/>
    </row>
    <row r="46" spans="1:29">
      <c r="A46" s="12">
        <v>44</v>
      </c>
      <c r="B46" s="15">
        <f t="shared" si="1"/>
        <v>45949</v>
      </c>
      <c r="C46" s="15">
        <f t="shared" si="0"/>
        <v>45955</v>
      </c>
      <c r="N46" t="s">
        <v>133</v>
      </c>
      <c r="AC46"/>
    </row>
    <row r="47" spans="1:29">
      <c r="A47" s="12">
        <v>45</v>
      </c>
      <c r="B47" s="15">
        <f t="shared" si="1"/>
        <v>45956</v>
      </c>
      <c r="C47" s="15">
        <f t="shared" si="0"/>
        <v>45962</v>
      </c>
      <c r="N47" s="310" t="s">
        <v>134</v>
      </c>
      <c r="AC47"/>
    </row>
    <row r="48" spans="1:29">
      <c r="A48" s="12">
        <v>46</v>
      </c>
      <c r="B48" s="15">
        <f t="shared" si="1"/>
        <v>45963</v>
      </c>
      <c r="C48" s="15">
        <f t="shared" si="0"/>
        <v>45969</v>
      </c>
      <c r="N48" s="13" t="s">
        <v>135</v>
      </c>
      <c r="AC48"/>
    </row>
    <row r="49" spans="1:29">
      <c r="A49" s="12">
        <v>47</v>
      </c>
      <c r="B49" s="15">
        <f t="shared" si="1"/>
        <v>45970</v>
      </c>
      <c r="C49" s="15">
        <f t="shared" si="0"/>
        <v>45976</v>
      </c>
      <c r="N49" s="13" t="s">
        <v>173</v>
      </c>
      <c r="AC49"/>
    </row>
    <row r="50" spans="1:29">
      <c r="A50" s="12">
        <v>48</v>
      </c>
      <c r="B50" s="15">
        <f t="shared" si="1"/>
        <v>45977</v>
      </c>
      <c r="C50" s="15">
        <f t="shared" si="0"/>
        <v>45983</v>
      </c>
      <c r="AC50"/>
    </row>
    <row r="51" spans="1:29">
      <c r="A51" s="12">
        <v>49</v>
      </c>
      <c r="B51" s="15">
        <f t="shared" si="1"/>
        <v>45984</v>
      </c>
      <c r="C51" s="15">
        <f t="shared" si="0"/>
        <v>45990</v>
      </c>
      <c r="AC51"/>
    </row>
    <row r="52" spans="1:29">
      <c r="A52" s="12">
        <v>50</v>
      </c>
      <c r="B52" s="15">
        <f t="shared" si="1"/>
        <v>45991</v>
      </c>
      <c r="C52" s="15">
        <f t="shared" si="0"/>
        <v>45997</v>
      </c>
      <c r="AC52"/>
    </row>
    <row r="53" spans="1:29">
      <c r="A53" s="12">
        <v>51</v>
      </c>
      <c r="B53" s="15">
        <f t="shared" si="1"/>
        <v>45998</v>
      </c>
      <c r="C53" s="15">
        <f t="shared" si="0"/>
        <v>46004</v>
      </c>
      <c r="AC53"/>
    </row>
    <row r="54" spans="1:29">
      <c r="A54" s="12">
        <v>52</v>
      </c>
      <c r="B54" s="15">
        <f t="shared" si="1"/>
        <v>46005</v>
      </c>
      <c r="C54" s="15">
        <f t="shared" si="0"/>
        <v>46011</v>
      </c>
      <c r="AC54"/>
    </row>
    <row r="55" spans="1:29">
      <c r="A55" s="12">
        <v>53</v>
      </c>
      <c r="B55" s="15">
        <f t="shared" si="1"/>
        <v>46012</v>
      </c>
      <c r="C55" s="15">
        <f t="shared" si="0"/>
        <v>46018</v>
      </c>
      <c r="AC55"/>
    </row>
    <row r="56" spans="1:29">
      <c r="B56" s="15"/>
      <c r="C56" s="15"/>
      <c r="AC56"/>
    </row>
    <row r="57" spans="1:29">
      <c r="AC57"/>
    </row>
    <row r="58" spans="1:29">
      <c r="AC58"/>
    </row>
    <row r="59" spans="1:29">
      <c r="AC59"/>
    </row>
  </sheetData>
  <sheetProtection algorithmName="SHA-512" hashValue="BE9ctIzpfLC/ylFXSoiIoXSwG3ZU5kakOljD/K//1a/73hMOeTlSkZzE8o+oAGpxMV+gLkou2HixzlL/xqhPeQ==" saltValue="MYLTz861mJWWm52/0E6F4A==" spinCount="100000" sheet="1" selectLockedCells="1"/>
  <mergeCells count="1"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3055-6337-4A8B-9D98-66762F0F85B1}">
  <sheetPr>
    <tabColor theme="0" tint="-0.499984740745262"/>
    <pageSetUpPr fitToPage="1"/>
  </sheetPr>
  <dimension ref="A1:Y82"/>
  <sheetViews>
    <sheetView showZeros="0" workbookViewId="0">
      <selection activeCell="C35" sqref="C35:G35"/>
    </sheetView>
  </sheetViews>
  <sheetFormatPr baseColWidth="10" defaultColWidth="12.5703125" defaultRowHeight="12.75"/>
  <cols>
    <col min="1" max="1" width="2.7109375" style="138" customWidth="1"/>
    <col min="2" max="2" width="15.28515625" style="235" customWidth="1"/>
    <col min="3" max="3" width="6.28515625" style="138" customWidth="1"/>
    <col min="4" max="4" width="13" style="138" customWidth="1"/>
    <col min="5" max="5" width="10.28515625" style="138" customWidth="1"/>
    <col min="6" max="6" width="16.7109375" style="138" customWidth="1"/>
    <col min="7" max="7" width="25.42578125" style="138" customWidth="1"/>
    <col min="8" max="8" width="21.140625" style="138" customWidth="1"/>
    <col min="9" max="9" width="1.140625" style="138" customWidth="1"/>
    <col min="10" max="10" width="16" style="138" customWidth="1"/>
    <col min="11" max="11" width="4.42578125" style="138" customWidth="1"/>
    <col min="12" max="12" width="18.5703125" style="138" customWidth="1"/>
    <col min="13" max="13" width="15.28515625" style="138" customWidth="1"/>
    <col min="14" max="14" width="13.7109375" style="138" customWidth="1"/>
    <col min="15" max="15" width="14.28515625" style="138" customWidth="1"/>
    <col min="16" max="16" width="4.140625" style="123" customWidth="1"/>
    <col min="17" max="17" width="15.28515625" style="138" customWidth="1"/>
    <col min="18" max="18" width="17.140625" style="138" customWidth="1"/>
    <col min="19" max="19" width="12.5703125" style="138"/>
    <col min="20" max="20" width="8.42578125" style="138" customWidth="1"/>
    <col min="21" max="259" width="12.5703125" style="138"/>
    <col min="260" max="260" width="15.28515625" style="138" customWidth="1"/>
    <col min="261" max="261" width="22.85546875" style="138" customWidth="1"/>
    <col min="262" max="262" width="16.7109375" style="138" customWidth="1"/>
    <col min="263" max="263" width="25.42578125" style="138" customWidth="1"/>
    <col min="264" max="264" width="20.42578125" style="138" customWidth="1"/>
    <col min="265" max="265" width="1.140625" style="138" customWidth="1"/>
    <col min="266" max="266" width="16" style="138" customWidth="1"/>
    <col min="267" max="267" width="4.42578125" style="138" customWidth="1"/>
    <col min="268" max="269" width="21.7109375" style="138" customWidth="1"/>
    <col min="270" max="270" width="13.7109375" style="138" customWidth="1"/>
    <col min="271" max="271" width="14.28515625" style="138" customWidth="1"/>
    <col min="272" max="272" width="10.42578125" style="138" customWidth="1"/>
    <col min="273" max="273" width="5.7109375" style="138" customWidth="1"/>
    <col min="274" max="274" width="17.140625" style="138" customWidth="1"/>
    <col min="275" max="275" width="12.5703125" style="138"/>
    <col min="276" max="276" width="8.42578125" style="138" customWidth="1"/>
    <col min="277" max="515" width="12.5703125" style="138"/>
    <col min="516" max="516" width="15.28515625" style="138" customWidth="1"/>
    <col min="517" max="517" width="22.85546875" style="138" customWidth="1"/>
    <col min="518" max="518" width="16.7109375" style="138" customWidth="1"/>
    <col min="519" max="519" width="25.42578125" style="138" customWidth="1"/>
    <col min="520" max="520" width="20.42578125" style="138" customWidth="1"/>
    <col min="521" max="521" width="1.140625" style="138" customWidth="1"/>
    <col min="522" max="522" width="16" style="138" customWidth="1"/>
    <col min="523" max="523" width="4.42578125" style="138" customWidth="1"/>
    <col min="524" max="525" width="21.7109375" style="138" customWidth="1"/>
    <col min="526" max="526" width="13.7109375" style="138" customWidth="1"/>
    <col min="527" max="527" width="14.28515625" style="138" customWidth="1"/>
    <col min="528" max="528" width="10.42578125" style="138" customWidth="1"/>
    <col min="529" max="529" width="5.7109375" style="138" customWidth="1"/>
    <col min="530" max="530" width="17.140625" style="138" customWidth="1"/>
    <col min="531" max="531" width="12.5703125" style="138"/>
    <col min="532" max="532" width="8.42578125" style="138" customWidth="1"/>
    <col min="533" max="771" width="12.5703125" style="138"/>
    <col min="772" max="772" width="15.28515625" style="138" customWidth="1"/>
    <col min="773" max="773" width="22.85546875" style="138" customWidth="1"/>
    <col min="774" max="774" width="16.7109375" style="138" customWidth="1"/>
    <col min="775" max="775" width="25.42578125" style="138" customWidth="1"/>
    <col min="776" max="776" width="20.42578125" style="138" customWidth="1"/>
    <col min="777" max="777" width="1.140625" style="138" customWidth="1"/>
    <col min="778" max="778" width="16" style="138" customWidth="1"/>
    <col min="779" max="779" width="4.42578125" style="138" customWidth="1"/>
    <col min="780" max="781" width="21.7109375" style="138" customWidth="1"/>
    <col min="782" max="782" width="13.7109375" style="138" customWidth="1"/>
    <col min="783" max="783" width="14.28515625" style="138" customWidth="1"/>
    <col min="784" max="784" width="10.42578125" style="138" customWidth="1"/>
    <col min="785" max="785" width="5.7109375" style="138" customWidth="1"/>
    <col min="786" max="786" width="17.140625" style="138" customWidth="1"/>
    <col min="787" max="787" width="12.5703125" style="138"/>
    <col min="788" max="788" width="8.42578125" style="138" customWidth="1"/>
    <col min="789" max="1027" width="12.5703125" style="138"/>
    <col min="1028" max="1028" width="15.28515625" style="138" customWidth="1"/>
    <col min="1029" max="1029" width="22.85546875" style="138" customWidth="1"/>
    <col min="1030" max="1030" width="16.7109375" style="138" customWidth="1"/>
    <col min="1031" max="1031" width="25.42578125" style="138" customWidth="1"/>
    <col min="1032" max="1032" width="20.42578125" style="138" customWidth="1"/>
    <col min="1033" max="1033" width="1.140625" style="138" customWidth="1"/>
    <col min="1034" max="1034" width="16" style="138" customWidth="1"/>
    <col min="1035" max="1035" width="4.42578125" style="138" customWidth="1"/>
    <col min="1036" max="1037" width="21.7109375" style="138" customWidth="1"/>
    <col min="1038" max="1038" width="13.7109375" style="138" customWidth="1"/>
    <col min="1039" max="1039" width="14.28515625" style="138" customWidth="1"/>
    <col min="1040" max="1040" width="10.42578125" style="138" customWidth="1"/>
    <col min="1041" max="1041" width="5.7109375" style="138" customWidth="1"/>
    <col min="1042" max="1042" width="17.140625" style="138" customWidth="1"/>
    <col min="1043" max="1043" width="12.5703125" style="138"/>
    <col min="1044" max="1044" width="8.42578125" style="138" customWidth="1"/>
    <col min="1045" max="1283" width="12.5703125" style="138"/>
    <col min="1284" max="1284" width="15.28515625" style="138" customWidth="1"/>
    <col min="1285" max="1285" width="22.85546875" style="138" customWidth="1"/>
    <col min="1286" max="1286" width="16.7109375" style="138" customWidth="1"/>
    <col min="1287" max="1287" width="25.42578125" style="138" customWidth="1"/>
    <col min="1288" max="1288" width="20.42578125" style="138" customWidth="1"/>
    <col min="1289" max="1289" width="1.140625" style="138" customWidth="1"/>
    <col min="1290" max="1290" width="16" style="138" customWidth="1"/>
    <col min="1291" max="1291" width="4.42578125" style="138" customWidth="1"/>
    <col min="1292" max="1293" width="21.7109375" style="138" customWidth="1"/>
    <col min="1294" max="1294" width="13.7109375" style="138" customWidth="1"/>
    <col min="1295" max="1295" width="14.28515625" style="138" customWidth="1"/>
    <col min="1296" max="1296" width="10.42578125" style="138" customWidth="1"/>
    <col min="1297" max="1297" width="5.7109375" style="138" customWidth="1"/>
    <col min="1298" max="1298" width="17.140625" style="138" customWidth="1"/>
    <col min="1299" max="1299" width="12.5703125" style="138"/>
    <col min="1300" max="1300" width="8.42578125" style="138" customWidth="1"/>
    <col min="1301" max="1539" width="12.5703125" style="138"/>
    <col min="1540" max="1540" width="15.28515625" style="138" customWidth="1"/>
    <col min="1541" max="1541" width="22.85546875" style="138" customWidth="1"/>
    <col min="1542" max="1542" width="16.7109375" style="138" customWidth="1"/>
    <col min="1543" max="1543" width="25.42578125" style="138" customWidth="1"/>
    <col min="1544" max="1544" width="20.42578125" style="138" customWidth="1"/>
    <col min="1545" max="1545" width="1.140625" style="138" customWidth="1"/>
    <col min="1546" max="1546" width="16" style="138" customWidth="1"/>
    <col min="1547" max="1547" width="4.42578125" style="138" customWidth="1"/>
    <col min="1548" max="1549" width="21.7109375" style="138" customWidth="1"/>
    <col min="1550" max="1550" width="13.7109375" style="138" customWidth="1"/>
    <col min="1551" max="1551" width="14.28515625" style="138" customWidth="1"/>
    <col min="1552" max="1552" width="10.42578125" style="138" customWidth="1"/>
    <col min="1553" max="1553" width="5.7109375" style="138" customWidth="1"/>
    <col min="1554" max="1554" width="17.140625" style="138" customWidth="1"/>
    <col min="1555" max="1555" width="12.5703125" style="138"/>
    <col min="1556" max="1556" width="8.42578125" style="138" customWidth="1"/>
    <col min="1557" max="1795" width="12.5703125" style="138"/>
    <col min="1796" max="1796" width="15.28515625" style="138" customWidth="1"/>
    <col min="1797" max="1797" width="22.85546875" style="138" customWidth="1"/>
    <col min="1798" max="1798" width="16.7109375" style="138" customWidth="1"/>
    <col min="1799" max="1799" width="25.42578125" style="138" customWidth="1"/>
    <col min="1800" max="1800" width="20.42578125" style="138" customWidth="1"/>
    <col min="1801" max="1801" width="1.140625" style="138" customWidth="1"/>
    <col min="1802" max="1802" width="16" style="138" customWidth="1"/>
    <col min="1803" max="1803" width="4.42578125" style="138" customWidth="1"/>
    <col min="1804" max="1805" width="21.7109375" style="138" customWidth="1"/>
    <col min="1806" max="1806" width="13.7109375" style="138" customWidth="1"/>
    <col min="1807" max="1807" width="14.28515625" style="138" customWidth="1"/>
    <col min="1808" max="1808" width="10.42578125" style="138" customWidth="1"/>
    <col min="1809" max="1809" width="5.7109375" style="138" customWidth="1"/>
    <col min="1810" max="1810" width="17.140625" style="138" customWidth="1"/>
    <col min="1811" max="1811" width="12.5703125" style="138"/>
    <col min="1812" max="1812" width="8.42578125" style="138" customWidth="1"/>
    <col min="1813" max="2051" width="12.5703125" style="138"/>
    <col min="2052" max="2052" width="15.28515625" style="138" customWidth="1"/>
    <col min="2053" max="2053" width="22.85546875" style="138" customWidth="1"/>
    <col min="2054" max="2054" width="16.7109375" style="138" customWidth="1"/>
    <col min="2055" max="2055" width="25.42578125" style="138" customWidth="1"/>
    <col min="2056" max="2056" width="20.42578125" style="138" customWidth="1"/>
    <col min="2057" max="2057" width="1.140625" style="138" customWidth="1"/>
    <col min="2058" max="2058" width="16" style="138" customWidth="1"/>
    <col min="2059" max="2059" width="4.42578125" style="138" customWidth="1"/>
    <col min="2060" max="2061" width="21.7109375" style="138" customWidth="1"/>
    <col min="2062" max="2062" width="13.7109375" style="138" customWidth="1"/>
    <col min="2063" max="2063" width="14.28515625" style="138" customWidth="1"/>
    <col min="2064" max="2064" width="10.42578125" style="138" customWidth="1"/>
    <col min="2065" max="2065" width="5.7109375" style="138" customWidth="1"/>
    <col min="2066" max="2066" width="17.140625" style="138" customWidth="1"/>
    <col min="2067" max="2067" width="12.5703125" style="138"/>
    <col min="2068" max="2068" width="8.42578125" style="138" customWidth="1"/>
    <col min="2069" max="2307" width="12.5703125" style="138"/>
    <col min="2308" max="2308" width="15.28515625" style="138" customWidth="1"/>
    <col min="2309" max="2309" width="22.85546875" style="138" customWidth="1"/>
    <col min="2310" max="2310" width="16.7109375" style="138" customWidth="1"/>
    <col min="2311" max="2311" width="25.42578125" style="138" customWidth="1"/>
    <col min="2312" max="2312" width="20.42578125" style="138" customWidth="1"/>
    <col min="2313" max="2313" width="1.140625" style="138" customWidth="1"/>
    <col min="2314" max="2314" width="16" style="138" customWidth="1"/>
    <col min="2315" max="2315" width="4.42578125" style="138" customWidth="1"/>
    <col min="2316" max="2317" width="21.7109375" style="138" customWidth="1"/>
    <col min="2318" max="2318" width="13.7109375" style="138" customWidth="1"/>
    <col min="2319" max="2319" width="14.28515625" style="138" customWidth="1"/>
    <col min="2320" max="2320" width="10.42578125" style="138" customWidth="1"/>
    <col min="2321" max="2321" width="5.7109375" style="138" customWidth="1"/>
    <col min="2322" max="2322" width="17.140625" style="138" customWidth="1"/>
    <col min="2323" max="2323" width="12.5703125" style="138"/>
    <col min="2324" max="2324" width="8.42578125" style="138" customWidth="1"/>
    <col min="2325" max="2563" width="12.5703125" style="138"/>
    <col min="2564" max="2564" width="15.28515625" style="138" customWidth="1"/>
    <col min="2565" max="2565" width="22.85546875" style="138" customWidth="1"/>
    <col min="2566" max="2566" width="16.7109375" style="138" customWidth="1"/>
    <col min="2567" max="2567" width="25.42578125" style="138" customWidth="1"/>
    <col min="2568" max="2568" width="20.42578125" style="138" customWidth="1"/>
    <col min="2569" max="2569" width="1.140625" style="138" customWidth="1"/>
    <col min="2570" max="2570" width="16" style="138" customWidth="1"/>
    <col min="2571" max="2571" width="4.42578125" style="138" customWidth="1"/>
    <col min="2572" max="2573" width="21.7109375" style="138" customWidth="1"/>
    <col min="2574" max="2574" width="13.7109375" style="138" customWidth="1"/>
    <col min="2575" max="2575" width="14.28515625" style="138" customWidth="1"/>
    <col min="2576" max="2576" width="10.42578125" style="138" customWidth="1"/>
    <col min="2577" max="2577" width="5.7109375" style="138" customWidth="1"/>
    <col min="2578" max="2578" width="17.140625" style="138" customWidth="1"/>
    <col min="2579" max="2579" width="12.5703125" style="138"/>
    <col min="2580" max="2580" width="8.42578125" style="138" customWidth="1"/>
    <col min="2581" max="2819" width="12.5703125" style="138"/>
    <col min="2820" max="2820" width="15.28515625" style="138" customWidth="1"/>
    <col min="2821" max="2821" width="22.85546875" style="138" customWidth="1"/>
    <col min="2822" max="2822" width="16.7109375" style="138" customWidth="1"/>
    <col min="2823" max="2823" width="25.42578125" style="138" customWidth="1"/>
    <col min="2824" max="2824" width="20.42578125" style="138" customWidth="1"/>
    <col min="2825" max="2825" width="1.140625" style="138" customWidth="1"/>
    <col min="2826" max="2826" width="16" style="138" customWidth="1"/>
    <col min="2827" max="2827" width="4.42578125" style="138" customWidth="1"/>
    <col min="2828" max="2829" width="21.7109375" style="138" customWidth="1"/>
    <col min="2830" max="2830" width="13.7109375" style="138" customWidth="1"/>
    <col min="2831" max="2831" width="14.28515625" style="138" customWidth="1"/>
    <col min="2832" max="2832" width="10.42578125" style="138" customWidth="1"/>
    <col min="2833" max="2833" width="5.7109375" style="138" customWidth="1"/>
    <col min="2834" max="2834" width="17.140625" style="138" customWidth="1"/>
    <col min="2835" max="2835" width="12.5703125" style="138"/>
    <col min="2836" max="2836" width="8.42578125" style="138" customWidth="1"/>
    <col min="2837" max="3075" width="12.5703125" style="138"/>
    <col min="3076" max="3076" width="15.28515625" style="138" customWidth="1"/>
    <col min="3077" max="3077" width="22.85546875" style="138" customWidth="1"/>
    <col min="3078" max="3078" width="16.7109375" style="138" customWidth="1"/>
    <col min="3079" max="3079" width="25.42578125" style="138" customWidth="1"/>
    <col min="3080" max="3080" width="20.42578125" style="138" customWidth="1"/>
    <col min="3081" max="3081" width="1.140625" style="138" customWidth="1"/>
    <col min="3082" max="3082" width="16" style="138" customWidth="1"/>
    <col min="3083" max="3083" width="4.42578125" style="138" customWidth="1"/>
    <col min="3084" max="3085" width="21.7109375" style="138" customWidth="1"/>
    <col min="3086" max="3086" width="13.7109375" style="138" customWidth="1"/>
    <col min="3087" max="3087" width="14.28515625" style="138" customWidth="1"/>
    <col min="3088" max="3088" width="10.42578125" style="138" customWidth="1"/>
    <col min="3089" max="3089" width="5.7109375" style="138" customWidth="1"/>
    <col min="3090" max="3090" width="17.140625" style="138" customWidth="1"/>
    <col min="3091" max="3091" width="12.5703125" style="138"/>
    <col min="3092" max="3092" width="8.42578125" style="138" customWidth="1"/>
    <col min="3093" max="3331" width="12.5703125" style="138"/>
    <col min="3332" max="3332" width="15.28515625" style="138" customWidth="1"/>
    <col min="3333" max="3333" width="22.85546875" style="138" customWidth="1"/>
    <col min="3334" max="3334" width="16.7109375" style="138" customWidth="1"/>
    <col min="3335" max="3335" width="25.42578125" style="138" customWidth="1"/>
    <col min="3336" max="3336" width="20.42578125" style="138" customWidth="1"/>
    <col min="3337" max="3337" width="1.140625" style="138" customWidth="1"/>
    <col min="3338" max="3338" width="16" style="138" customWidth="1"/>
    <col min="3339" max="3339" width="4.42578125" style="138" customWidth="1"/>
    <col min="3340" max="3341" width="21.7109375" style="138" customWidth="1"/>
    <col min="3342" max="3342" width="13.7109375" style="138" customWidth="1"/>
    <col min="3343" max="3343" width="14.28515625" style="138" customWidth="1"/>
    <col min="3344" max="3344" width="10.42578125" style="138" customWidth="1"/>
    <col min="3345" max="3345" width="5.7109375" style="138" customWidth="1"/>
    <col min="3346" max="3346" width="17.140625" style="138" customWidth="1"/>
    <col min="3347" max="3347" width="12.5703125" style="138"/>
    <col min="3348" max="3348" width="8.42578125" style="138" customWidth="1"/>
    <col min="3349" max="3587" width="12.5703125" style="138"/>
    <col min="3588" max="3588" width="15.28515625" style="138" customWidth="1"/>
    <col min="3589" max="3589" width="22.85546875" style="138" customWidth="1"/>
    <col min="3590" max="3590" width="16.7109375" style="138" customWidth="1"/>
    <col min="3591" max="3591" width="25.42578125" style="138" customWidth="1"/>
    <col min="3592" max="3592" width="20.42578125" style="138" customWidth="1"/>
    <col min="3593" max="3593" width="1.140625" style="138" customWidth="1"/>
    <col min="3594" max="3594" width="16" style="138" customWidth="1"/>
    <col min="3595" max="3595" width="4.42578125" style="138" customWidth="1"/>
    <col min="3596" max="3597" width="21.7109375" style="138" customWidth="1"/>
    <col min="3598" max="3598" width="13.7109375" style="138" customWidth="1"/>
    <col min="3599" max="3599" width="14.28515625" style="138" customWidth="1"/>
    <col min="3600" max="3600" width="10.42578125" style="138" customWidth="1"/>
    <col min="3601" max="3601" width="5.7109375" style="138" customWidth="1"/>
    <col min="3602" max="3602" width="17.140625" style="138" customWidth="1"/>
    <col min="3603" max="3603" width="12.5703125" style="138"/>
    <col min="3604" max="3604" width="8.42578125" style="138" customWidth="1"/>
    <col min="3605" max="3843" width="12.5703125" style="138"/>
    <col min="3844" max="3844" width="15.28515625" style="138" customWidth="1"/>
    <col min="3845" max="3845" width="22.85546875" style="138" customWidth="1"/>
    <col min="3846" max="3846" width="16.7109375" style="138" customWidth="1"/>
    <col min="3847" max="3847" width="25.42578125" style="138" customWidth="1"/>
    <col min="3848" max="3848" width="20.42578125" style="138" customWidth="1"/>
    <col min="3849" max="3849" width="1.140625" style="138" customWidth="1"/>
    <col min="3850" max="3850" width="16" style="138" customWidth="1"/>
    <col min="3851" max="3851" width="4.42578125" style="138" customWidth="1"/>
    <col min="3852" max="3853" width="21.7109375" style="138" customWidth="1"/>
    <col min="3854" max="3854" width="13.7109375" style="138" customWidth="1"/>
    <col min="3855" max="3855" width="14.28515625" style="138" customWidth="1"/>
    <col min="3856" max="3856" width="10.42578125" style="138" customWidth="1"/>
    <col min="3857" max="3857" width="5.7109375" style="138" customWidth="1"/>
    <col min="3858" max="3858" width="17.140625" style="138" customWidth="1"/>
    <col min="3859" max="3859" width="12.5703125" style="138"/>
    <col min="3860" max="3860" width="8.42578125" style="138" customWidth="1"/>
    <col min="3861" max="4099" width="12.5703125" style="138"/>
    <col min="4100" max="4100" width="15.28515625" style="138" customWidth="1"/>
    <col min="4101" max="4101" width="22.85546875" style="138" customWidth="1"/>
    <col min="4102" max="4102" width="16.7109375" style="138" customWidth="1"/>
    <col min="4103" max="4103" width="25.42578125" style="138" customWidth="1"/>
    <col min="4104" max="4104" width="20.42578125" style="138" customWidth="1"/>
    <col min="4105" max="4105" width="1.140625" style="138" customWidth="1"/>
    <col min="4106" max="4106" width="16" style="138" customWidth="1"/>
    <col min="4107" max="4107" width="4.42578125" style="138" customWidth="1"/>
    <col min="4108" max="4109" width="21.7109375" style="138" customWidth="1"/>
    <col min="4110" max="4110" width="13.7109375" style="138" customWidth="1"/>
    <col min="4111" max="4111" width="14.28515625" style="138" customWidth="1"/>
    <col min="4112" max="4112" width="10.42578125" style="138" customWidth="1"/>
    <col min="4113" max="4113" width="5.7109375" style="138" customWidth="1"/>
    <col min="4114" max="4114" width="17.140625" style="138" customWidth="1"/>
    <col min="4115" max="4115" width="12.5703125" style="138"/>
    <col min="4116" max="4116" width="8.42578125" style="138" customWidth="1"/>
    <col min="4117" max="4355" width="12.5703125" style="138"/>
    <col min="4356" max="4356" width="15.28515625" style="138" customWidth="1"/>
    <col min="4357" max="4357" width="22.85546875" style="138" customWidth="1"/>
    <col min="4358" max="4358" width="16.7109375" style="138" customWidth="1"/>
    <col min="4359" max="4359" width="25.42578125" style="138" customWidth="1"/>
    <col min="4360" max="4360" width="20.42578125" style="138" customWidth="1"/>
    <col min="4361" max="4361" width="1.140625" style="138" customWidth="1"/>
    <col min="4362" max="4362" width="16" style="138" customWidth="1"/>
    <col min="4363" max="4363" width="4.42578125" style="138" customWidth="1"/>
    <col min="4364" max="4365" width="21.7109375" style="138" customWidth="1"/>
    <col min="4366" max="4366" width="13.7109375" style="138" customWidth="1"/>
    <col min="4367" max="4367" width="14.28515625" style="138" customWidth="1"/>
    <col min="4368" max="4368" width="10.42578125" style="138" customWidth="1"/>
    <col min="4369" max="4369" width="5.7109375" style="138" customWidth="1"/>
    <col min="4370" max="4370" width="17.140625" style="138" customWidth="1"/>
    <col min="4371" max="4371" width="12.5703125" style="138"/>
    <col min="4372" max="4372" width="8.42578125" style="138" customWidth="1"/>
    <col min="4373" max="4611" width="12.5703125" style="138"/>
    <col min="4612" max="4612" width="15.28515625" style="138" customWidth="1"/>
    <col min="4613" max="4613" width="22.85546875" style="138" customWidth="1"/>
    <col min="4614" max="4614" width="16.7109375" style="138" customWidth="1"/>
    <col min="4615" max="4615" width="25.42578125" style="138" customWidth="1"/>
    <col min="4616" max="4616" width="20.42578125" style="138" customWidth="1"/>
    <col min="4617" max="4617" width="1.140625" style="138" customWidth="1"/>
    <col min="4618" max="4618" width="16" style="138" customWidth="1"/>
    <col min="4619" max="4619" width="4.42578125" style="138" customWidth="1"/>
    <col min="4620" max="4621" width="21.7109375" style="138" customWidth="1"/>
    <col min="4622" max="4622" width="13.7109375" style="138" customWidth="1"/>
    <col min="4623" max="4623" width="14.28515625" style="138" customWidth="1"/>
    <col min="4624" max="4624" width="10.42578125" style="138" customWidth="1"/>
    <col min="4625" max="4625" width="5.7109375" style="138" customWidth="1"/>
    <col min="4626" max="4626" width="17.140625" style="138" customWidth="1"/>
    <col min="4627" max="4627" width="12.5703125" style="138"/>
    <col min="4628" max="4628" width="8.42578125" style="138" customWidth="1"/>
    <col min="4629" max="4867" width="12.5703125" style="138"/>
    <col min="4868" max="4868" width="15.28515625" style="138" customWidth="1"/>
    <col min="4869" max="4869" width="22.85546875" style="138" customWidth="1"/>
    <col min="4870" max="4870" width="16.7109375" style="138" customWidth="1"/>
    <col min="4871" max="4871" width="25.42578125" style="138" customWidth="1"/>
    <col min="4872" max="4872" width="20.42578125" style="138" customWidth="1"/>
    <col min="4873" max="4873" width="1.140625" style="138" customWidth="1"/>
    <col min="4874" max="4874" width="16" style="138" customWidth="1"/>
    <col min="4875" max="4875" width="4.42578125" style="138" customWidth="1"/>
    <col min="4876" max="4877" width="21.7109375" style="138" customWidth="1"/>
    <col min="4878" max="4878" width="13.7109375" style="138" customWidth="1"/>
    <col min="4879" max="4879" width="14.28515625" style="138" customWidth="1"/>
    <col min="4880" max="4880" width="10.42578125" style="138" customWidth="1"/>
    <col min="4881" max="4881" width="5.7109375" style="138" customWidth="1"/>
    <col min="4882" max="4882" width="17.140625" style="138" customWidth="1"/>
    <col min="4883" max="4883" width="12.5703125" style="138"/>
    <col min="4884" max="4884" width="8.42578125" style="138" customWidth="1"/>
    <col min="4885" max="5123" width="12.5703125" style="138"/>
    <col min="5124" max="5124" width="15.28515625" style="138" customWidth="1"/>
    <col min="5125" max="5125" width="22.85546875" style="138" customWidth="1"/>
    <col min="5126" max="5126" width="16.7109375" style="138" customWidth="1"/>
    <col min="5127" max="5127" width="25.42578125" style="138" customWidth="1"/>
    <col min="5128" max="5128" width="20.42578125" style="138" customWidth="1"/>
    <col min="5129" max="5129" width="1.140625" style="138" customWidth="1"/>
    <col min="5130" max="5130" width="16" style="138" customWidth="1"/>
    <col min="5131" max="5131" width="4.42578125" style="138" customWidth="1"/>
    <col min="5132" max="5133" width="21.7109375" style="138" customWidth="1"/>
    <col min="5134" max="5134" width="13.7109375" style="138" customWidth="1"/>
    <col min="5135" max="5135" width="14.28515625" style="138" customWidth="1"/>
    <col min="5136" max="5136" width="10.42578125" style="138" customWidth="1"/>
    <col min="5137" max="5137" width="5.7109375" style="138" customWidth="1"/>
    <col min="5138" max="5138" width="17.140625" style="138" customWidth="1"/>
    <col min="5139" max="5139" width="12.5703125" style="138"/>
    <col min="5140" max="5140" width="8.42578125" style="138" customWidth="1"/>
    <col min="5141" max="5379" width="12.5703125" style="138"/>
    <col min="5380" max="5380" width="15.28515625" style="138" customWidth="1"/>
    <col min="5381" max="5381" width="22.85546875" style="138" customWidth="1"/>
    <col min="5382" max="5382" width="16.7109375" style="138" customWidth="1"/>
    <col min="5383" max="5383" width="25.42578125" style="138" customWidth="1"/>
    <col min="5384" max="5384" width="20.42578125" style="138" customWidth="1"/>
    <col min="5385" max="5385" width="1.140625" style="138" customWidth="1"/>
    <col min="5386" max="5386" width="16" style="138" customWidth="1"/>
    <col min="5387" max="5387" width="4.42578125" style="138" customWidth="1"/>
    <col min="5388" max="5389" width="21.7109375" style="138" customWidth="1"/>
    <col min="5390" max="5390" width="13.7109375" style="138" customWidth="1"/>
    <col min="5391" max="5391" width="14.28515625" style="138" customWidth="1"/>
    <col min="5392" max="5392" width="10.42578125" style="138" customWidth="1"/>
    <col min="5393" max="5393" width="5.7109375" style="138" customWidth="1"/>
    <col min="5394" max="5394" width="17.140625" style="138" customWidth="1"/>
    <col min="5395" max="5395" width="12.5703125" style="138"/>
    <col min="5396" max="5396" width="8.42578125" style="138" customWidth="1"/>
    <col min="5397" max="5635" width="12.5703125" style="138"/>
    <col min="5636" max="5636" width="15.28515625" style="138" customWidth="1"/>
    <col min="5637" max="5637" width="22.85546875" style="138" customWidth="1"/>
    <col min="5638" max="5638" width="16.7109375" style="138" customWidth="1"/>
    <col min="5639" max="5639" width="25.42578125" style="138" customWidth="1"/>
    <col min="5640" max="5640" width="20.42578125" style="138" customWidth="1"/>
    <col min="5641" max="5641" width="1.140625" style="138" customWidth="1"/>
    <col min="5642" max="5642" width="16" style="138" customWidth="1"/>
    <col min="5643" max="5643" width="4.42578125" style="138" customWidth="1"/>
    <col min="5644" max="5645" width="21.7109375" style="138" customWidth="1"/>
    <col min="5646" max="5646" width="13.7109375" style="138" customWidth="1"/>
    <col min="5647" max="5647" width="14.28515625" style="138" customWidth="1"/>
    <col min="5648" max="5648" width="10.42578125" style="138" customWidth="1"/>
    <col min="5649" max="5649" width="5.7109375" style="138" customWidth="1"/>
    <col min="5650" max="5650" width="17.140625" style="138" customWidth="1"/>
    <col min="5651" max="5651" width="12.5703125" style="138"/>
    <col min="5652" max="5652" width="8.42578125" style="138" customWidth="1"/>
    <col min="5653" max="5891" width="12.5703125" style="138"/>
    <col min="5892" max="5892" width="15.28515625" style="138" customWidth="1"/>
    <col min="5893" max="5893" width="22.85546875" style="138" customWidth="1"/>
    <col min="5894" max="5894" width="16.7109375" style="138" customWidth="1"/>
    <col min="5895" max="5895" width="25.42578125" style="138" customWidth="1"/>
    <col min="5896" max="5896" width="20.42578125" style="138" customWidth="1"/>
    <col min="5897" max="5897" width="1.140625" style="138" customWidth="1"/>
    <col min="5898" max="5898" width="16" style="138" customWidth="1"/>
    <col min="5899" max="5899" width="4.42578125" style="138" customWidth="1"/>
    <col min="5900" max="5901" width="21.7109375" style="138" customWidth="1"/>
    <col min="5902" max="5902" width="13.7109375" style="138" customWidth="1"/>
    <col min="5903" max="5903" width="14.28515625" style="138" customWidth="1"/>
    <col min="5904" max="5904" width="10.42578125" style="138" customWidth="1"/>
    <col min="5905" max="5905" width="5.7109375" style="138" customWidth="1"/>
    <col min="5906" max="5906" width="17.140625" style="138" customWidth="1"/>
    <col min="5907" max="5907" width="12.5703125" style="138"/>
    <col min="5908" max="5908" width="8.42578125" style="138" customWidth="1"/>
    <col min="5909" max="6147" width="12.5703125" style="138"/>
    <col min="6148" max="6148" width="15.28515625" style="138" customWidth="1"/>
    <col min="6149" max="6149" width="22.85546875" style="138" customWidth="1"/>
    <col min="6150" max="6150" width="16.7109375" style="138" customWidth="1"/>
    <col min="6151" max="6151" width="25.42578125" style="138" customWidth="1"/>
    <col min="6152" max="6152" width="20.42578125" style="138" customWidth="1"/>
    <col min="6153" max="6153" width="1.140625" style="138" customWidth="1"/>
    <col min="6154" max="6154" width="16" style="138" customWidth="1"/>
    <col min="6155" max="6155" width="4.42578125" style="138" customWidth="1"/>
    <col min="6156" max="6157" width="21.7109375" style="138" customWidth="1"/>
    <col min="6158" max="6158" width="13.7109375" style="138" customWidth="1"/>
    <col min="6159" max="6159" width="14.28515625" style="138" customWidth="1"/>
    <col min="6160" max="6160" width="10.42578125" style="138" customWidth="1"/>
    <col min="6161" max="6161" width="5.7109375" style="138" customWidth="1"/>
    <col min="6162" max="6162" width="17.140625" style="138" customWidth="1"/>
    <col min="6163" max="6163" width="12.5703125" style="138"/>
    <col min="6164" max="6164" width="8.42578125" style="138" customWidth="1"/>
    <col min="6165" max="6403" width="12.5703125" style="138"/>
    <col min="6404" max="6404" width="15.28515625" style="138" customWidth="1"/>
    <col min="6405" max="6405" width="22.85546875" style="138" customWidth="1"/>
    <col min="6406" max="6406" width="16.7109375" style="138" customWidth="1"/>
    <col min="6407" max="6407" width="25.42578125" style="138" customWidth="1"/>
    <col min="6408" max="6408" width="20.42578125" style="138" customWidth="1"/>
    <col min="6409" max="6409" width="1.140625" style="138" customWidth="1"/>
    <col min="6410" max="6410" width="16" style="138" customWidth="1"/>
    <col min="6411" max="6411" width="4.42578125" style="138" customWidth="1"/>
    <col min="6412" max="6413" width="21.7109375" style="138" customWidth="1"/>
    <col min="6414" max="6414" width="13.7109375" style="138" customWidth="1"/>
    <col min="6415" max="6415" width="14.28515625" style="138" customWidth="1"/>
    <col min="6416" max="6416" width="10.42578125" style="138" customWidth="1"/>
    <col min="6417" max="6417" width="5.7109375" style="138" customWidth="1"/>
    <col min="6418" max="6418" width="17.140625" style="138" customWidth="1"/>
    <col min="6419" max="6419" width="12.5703125" style="138"/>
    <col min="6420" max="6420" width="8.42578125" style="138" customWidth="1"/>
    <col min="6421" max="6659" width="12.5703125" style="138"/>
    <col min="6660" max="6660" width="15.28515625" style="138" customWidth="1"/>
    <col min="6661" max="6661" width="22.85546875" style="138" customWidth="1"/>
    <col min="6662" max="6662" width="16.7109375" style="138" customWidth="1"/>
    <col min="6663" max="6663" width="25.42578125" style="138" customWidth="1"/>
    <col min="6664" max="6664" width="20.42578125" style="138" customWidth="1"/>
    <col min="6665" max="6665" width="1.140625" style="138" customWidth="1"/>
    <col min="6666" max="6666" width="16" style="138" customWidth="1"/>
    <col min="6667" max="6667" width="4.42578125" style="138" customWidth="1"/>
    <col min="6668" max="6669" width="21.7109375" style="138" customWidth="1"/>
    <col min="6670" max="6670" width="13.7109375" style="138" customWidth="1"/>
    <col min="6671" max="6671" width="14.28515625" style="138" customWidth="1"/>
    <col min="6672" max="6672" width="10.42578125" style="138" customWidth="1"/>
    <col min="6673" max="6673" width="5.7109375" style="138" customWidth="1"/>
    <col min="6674" max="6674" width="17.140625" style="138" customWidth="1"/>
    <col min="6675" max="6675" width="12.5703125" style="138"/>
    <col min="6676" max="6676" width="8.42578125" style="138" customWidth="1"/>
    <col min="6677" max="6915" width="12.5703125" style="138"/>
    <col min="6916" max="6916" width="15.28515625" style="138" customWidth="1"/>
    <col min="6917" max="6917" width="22.85546875" style="138" customWidth="1"/>
    <col min="6918" max="6918" width="16.7109375" style="138" customWidth="1"/>
    <col min="6919" max="6919" width="25.42578125" style="138" customWidth="1"/>
    <col min="6920" max="6920" width="20.42578125" style="138" customWidth="1"/>
    <col min="6921" max="6921" width="1.140625" style="138" customWidth="1"/>
    <col min="6922" max="6922" width="16" style="138" customWidth="1"/>
    <col min="6923" max="6923" width="4.42578125" style="138" customWidth="1"/>
    <col min="6924" max="6925" width="21.7109375" style="138" customWidth="1"/>
    <col min="6926" max="6926" width="13.7109375" style="138" customWidth="1"/>
    <col min="6927" max="6927" width="14.28515625" style="138" customWidth="1"/>
    <col min="6928" max="6928" width="10.42578125" style="138" customWidth="1"/>
    <col min="6929" max="6929" width="5.7109375" style="138" customWidth="1"/>
    <col min="6930" max="6930" width="17.140625" style="138" customWidth="1"/>
    <col min="6931" max="6931" width="12.5703125" style="138"/>
    <col min="6932" max="6932" width="8.42578125" style="138" customWidth="1"/>
    <col min="6933" max="7171" width="12.5703125" style="138"/>
    <col min="7172" max="7172" width="15.28515625" style="138" customWidth="1"/>
    <col min="7173" max="7173" width="22.85546875" style="138" customWidth="1"/>
    <col min="7174" max="7174" width="16.7109375" style="138" customWidth="1"/>
    <col min="7175" max="7175" width="25.42578125" style="138" customWidth="1"/>
    <col min="7176" max="7176" width="20.42578125" style="138" customWidth="1"/>
    <col min="7177" max="7177" width="1.140625" style="138" customWidth="1"/>
    <col min="7178" max="7178" width="16" style="138" customWidth="1"/>
    <col min="7179" max="7179" width="4.42578125" style="138" customWidth="1"/>
    <col min="7180" max="7181" width="21.7109375" style="138" customWidth="1"/>
    <col min="7182" max="7182" width="13.7109375" style="138" customWidth="1"/>
    <col min="7183" max="7183" width="14.28515625" style="138" customWidth="1"/>
    <col min="7184" max="7184" width="10.42578125" style="138" customWidth="1"/>
    <col min="7185" max="7185" width="5.7109375" style="138" customWidth="1"/>
    <col min="7186" max="7186" width="17.140625" style="138" customWidth="1"/>
    <col min="7187" max="7187" width="12.5703125" style="138"/>
    <col min="7188" max="7188" width="8.42578125" style="138" customWidth="1"/>
    <col min="7189" max="7427" width="12.5703125" style="138"/>
    <col min="7428" max="7428" width="15.28515625" style="138" customWidth="1"/>
    <col min="7429" max="7429" width="22.85546875" style="138" customWidth="1"/>
    <col min="7430" max="7430" width="16.7109375" style="138" customWidth="1"/>
    <col min="7431" max="7431" width="25.42578125" style="138" customWidth="1"/>
    <col min="7432" max="7432" width="20.42578125" style="138" customWidth="1"/>
    <col min="7433" max="7433" width="1.140625" style="138" customWidth="1"/>
    <col min="7434" max="7434" width="16" style="138" customWidth="1"/>
    <col min="7435" max="7435" width="4.42578125" style="138" customWidth="1"/>
    <col min="7436" max="7437" width="21.7109375" style="138" customWidth="1"/>
    <col min="7438" max="7438" width="13.7109375" style="138" customWidth="1"/>
    <col min="7439" max="7439" width="14.28515625" style="138" customWidth="1"/>
    <col min="7440" max="7440" width="10.42578125" style="138" customWidth="1"/>
    <col min="7441" max="7441" width="5.7109375" style="138" customWidth="1"/>
    <col min="7442" max="7442" width="17.140625" style="138" customWidth="1"/>
    <col min="7443" max="7443" width="12.5703125" style="138"/>
    <col min="7444" max="7444" width="8.42578125" style="138" customWidth="1"/>
    <col min="7445" max="7683" width="12.5703125" style="138"/>
    <col min="7684" max="7684" width="15.28515625" style="138" customWidth="1"/>
    <col min="7685" max="7685" width="22.85546875" style="138" customWidth="1"/>
    <col min="7686" max="7686" width="16.7109375" style="138" customWidth="1"/>
    <col min="7687" max="7687" width="25.42578125" style="138" customWidth="1"/>
    <col min="7688" max="7688" width="20.42578125" style="138" customWidth="1"/>
    <col min="7689" max="7689" width="1.140625" style="138" customWidth="1"/>
    <col min="7690" max="7690" width="16" style="138" customWidth="1"/>
    <col min="7691" max="7691" width="4.42578125" style="138" customWidth="1"/>
    <col min="7692" max="7693" width="21.7109375" style="138" customWidth="1"/>
    <col min="7694" max="7694" width="13.7109375" style="138" customWidth="1"/>
    <col min="7695" max="7695" width="14.28515625" style="138" customWidth="1"/>
    <col min="7696" max="7696" width="10.42578125" style="138" customWidth="1"/>
    <col min="7697" max="7697" width="5.7109375" style="138" customWidth="1"/>
    <col min="7698" max="7698" width="17.140625" style="138" customWidth="1"/>
    <col min="7699" max="7699" width="12.5703125" style="138"/>
    <col min="7700" max="7700" width="8.42578125" style="138" customWidth="1"/>
    <col min="7701" max="7939" width="12.5703125" style="138"/>
    <col min="7940" max="7940" width="15.28515625" style="138" customWidth="1"/>
    <col min="7941" max="7941" width="22.85546875" style="138" customWidth="1"/>
    <col min="7942" max="7942" width="16.7109375" style="138" customWidth="1"/>
    <col min="7943" max="7943" width="25.42578125" style="138" customWidth="1"/>
    <col min="7944" max="7944" width="20.42578125" style="138" customWidth="1"/>
    <col min="7945" max="7945" width="1.140625" style="138" customWidth="1"/>
    <col min="7946" max="7946" width="16" style="138" customWidth="1"/>
    <col min="7947" max="7947" width="4.42578125" style="138" customWidth="1"/>
    <col min="7948" max="7949" width="21.7109375" style="138" customWidth="1"/>
    <col min="7950" max="7950" width="13.7109375" style="138" customWidth="1"/>
    <col min="7951" max="7951" width="14.28515625" style="138" customWidth="1"/>
    <col min="7952" max="7952" width="10.42578125" style="138" customWidth="1"/>
    <col min="7953" max="7953" width="5.7109375" style="138" customWidth="1"/>
    <col min="7954" max="7954" width="17.140625" style="138" customWidth="1"/>
    <col min="7955" max="7955" width="12.5703125" style="138"/>
    <col min="7956" max="7956" width="8.42578125" style="138" customWidth="1"/>
    <col min="7957" max="8195" width="12.5703125" style="138"/>
    <col min="8196" max="8196" width="15.28515625" style="138" customWidth="1"/>
    <col min="8197" max="8197" width="22.85546875" style="138" customWidth="1"/>
    <col min="8198" max="8198" width="16.7109375" style="138" customWidth="1"/>
    <col min="8199" max="8199" width="25.42578125" style="138" customWidth="1"/>
    <col min="8200" max="8200" width="20.42578125" style="138" customWidth="1"/>
    <col min="8201" max="8201" width="1.140625" style="138" customWidth="1"/>
    <col min="8202" max="8202" width="16" style="138" customWidth="1"/>
    <col min="8203" max="8203" width="4.42578125" style="138" customWidth="1"/>
    <col min="8204" max="8205" width="21.7109375" style="138" customWidth="1"/>
    <col min="8206" max="8206" width="13.7109375" style="138" customWidth="1"/>
    <col min="8207" max="8207" width="14.28515625" style="138" customWidth="1"/>
    <col min="8208" max="8208" width="10.42578125" style="138" customWidth="1"/>
    <col min="8209" max="8209" width="5.7109375" style="138" customWidth="1"/>
    <col min="8210" max="8210" width="17.140625" style="138" customWidth="1"/>
    <col min="8211" max="8211" width="12.5703125" style="138"/>
    <col min="8212" max="8212" width="8.42578125" style="138" customWidth="1"/>
    <col min="8213" max="8451" width="12.5703125" style="138"/>
    <col min="8452" max="8452" width="15.28515625" style="138" customWidth="1"/>
    <col min="8453" max="8453" width="22.85546875" style="138" customWidth="1"/>
    <col min="8454" max="8454" width="16.7109375" style="138" customWidth="1"/>
    <col min="8455" max="8455" width="25.42578125" style="138" customWidth="1"/>
    <col min="8456" max="8456" width="20.42578125" style="138" customWidth="1"/>
    <col min="8457" max="8457" width="1.140625" style="138" customWidth="1"/>
    <col min="8458" max="8458" width="16" style="138" customWidth="1"/>
    <col min="8459" max="8459" width="4.42578125" style="138" customWidth="1"/>
    <col min="8460" max="8461" width="21.7109375" style="138" customWidth="1"/>
    <col min="8462" max="8462" width="13.7109375" style="138" customWidth="1"/>
    <col min="8463" max="8463" width="14.28515625" style="138" customWidth="1"/>
    <col min="8464" max="8464" width="10.42578125" style="138" customWidth="1"/>
    <col min="8465" max="8465" width="5.7109375" style="138" customWidth="1"/>
    <col min="8466" max="8466" width="17.140625" style="138" customWidth="1"/>
    <col min="8467" max="8467" width="12.5703125" style="138"/>
    <col min="8468" max="8468" width="8.42578125" style="138" customWidth="1"/>
    <col min="8469" max="8707" width="12.5703125" style="138"/>
    <col min="8708" max="8708" width="15.28515625" style="138" customWidth="1"/>
    <col min="8709" max="8709" width="22.85546875" style="138" customWidth="1"/>
    <col min="8710" max="8710" width="16.7109375" style="138" customWidth="1"/>
    <col min="8711" max="8711" width="25.42578125" style="138" customWidth="1"/>
    <col min="8712" max="8712" width="20.42578125" style="138" customWidth="1"/>
    <col min="8713" max="8713" width="1.140625" style="138" customWidth="1"/>
    <col min="8714" max="8714" width="16" style="138" customWidth="1"/>
    <col min="8715" max="8715" width="4.42578125" style="138" customWidth="1"/>
    <col min="8716" max="8717" width="21.7109375" style="138" customWidth="1"/>
    <col min="8718" max="8718" width="13.7109375" style="138" customWidth="1"/>
    <col min="8719" max="8719" width="14.28515625" style="138" customWidth="1"/>
    <col min="8720" max="8720" width="10.42578125" style="138" customWidth="1"/>
    <col min="8721" max="8721" width="5.7109375" style="138" customWidth="1"/>
    <col min="8722" max="8722" width="17.140625" style="138" customWidth="1"/>
    <col min="8723" max="8723" width="12.5703125" style="138"/>
    <col min="8724" max="8724" width="8.42578125" style="138" customWidth="1"/>
    <col min="8725" max="8963" width="12.5703125" style="138"/>
    <col min="8964" max="8964" width="15.28515625" style="138" customWidth="1"/>
    <col min="8965" max="8965" width="22.85546875" style="138" customWidth="1"/>
    <col min="8966" max="8966" width="16.7109375" style="138" customWidth="1"/>
    <col min="8967" max="8967" width="25.42578125" style="138" customWidth="1"/>
    <col min="8968" max="8968" width="20.42578125" style="138" customWidth="1"/>
    <col min="8969" max="8969" width="1.140625" style="138" customWidth="1"/>
    <col min="8970" max="8970" width="16" style="138" customWidth="1"/>
    <col min="8971" max="8971" width="4.42578125" style="138" customWidth="1"/>
    <col min="8972" max="8973" width="21.7109375" style="138" customWidth="1"/>
    <col min="8974" max="8974" width="13.7109375" style="138" customWidth="1"/>
    <col min="8975" max="8975" width="14.28515625" style="138" customWidth="1"/>
    <col min="8976" max="8976" width="10.42578125" style="138" customWidth="1"/>
    <col min="8977" max="8977" width="5.7109375" style="138" customWidth="1"/>
    <col min="8978" max="8978" width="17.140625" style="138" customWidth="1"/>
    <col min="8979" max="8979" width="12.5703125" style="138"/>
    <col min="8980" max="8980" width="8.42578125" style="138" customWidth="1"/>
    <col min="8981" max="9219" width="12.5703125" style="138"/>
    <col min="9220" max="9220" width="15.28515625" style="138" customWidth="1"/>
    <col min="9221" max="9221" width="22.85546875" style="138" customWidth="1"/>
    <col min="9222" max="9222" width="16.7109375" style="138" customWidth="1"/>
    <col min="9223" max="9223" width="25.42578125" style="138" customWidth="1"/>
    <col min="9224" max="9224" width="20.42578125" style="138" customWidth="1"/>
    <col min="9225" max="9225" width="1.140625" style="138" customWidth="1"/>
    <col min="9226" max="9226" width="16" style="138" customWidth="1"/>
    <col min="9227" max="9227" width="4.42578125" style="138" customWidth="1"/>
    <col min="9228" max="9229" width="21.7109375" style="138" customWidth="1"/>
    <col min="9230" max="9230" width="13.7109375" style="138" customWidth="1"/>
    <col min="9231" max="9231" width="14.28515625" style="138" customWidth="1"/>
    <col min="9232" max="9232" width="10.42578125" style="138" customWidth="1"/>
    <col min="9233" max="9233" width="5.7109375" style="138" customWidth="1"/>
    <col min="9234" max="9234" width="17.140625" style="138" customWidth="1"/>
    <col min="9235" max="9235" width="12.5703125" style="138"/>
    <col min="9236" max="9236" width="8.42578125" style="138" customWidth="1"/>
    <col min="9237" max="9475" width="12.5703125" style="138"/>
    <col min="9476" max="9476" width="15.28515625" style="138" customWidth="1"/>
    <col min="9477" max="9477" width="22.85546875" style="138" customWidth="1"/>
    <col min="9478" max="9478" width="16.7109375" style="138" customWidth="1"/>
    <col min="9479" max="9479" width="25.42578125" style="138" customWidth="1"/>
    <col min="9480" max="9480" width="20.42578125" style="138" customWidth="1"/>
    <col min="9481" max="9481" width="1.140625" style="138" customWidth="1"/>
    <col min="9482" max="9482" width="16" style="138" customWidth="1"/>
    <col min="9483" max="9483" width="4.42578125" style="138" customWidth="1"/>
    <col min="9484" max="9485" width="21.7109375" style="138" customWidth="1"/>
    <col min="9486" max="9486" width="13.7109375" style="138" customWidth="1"/>
    <col min="9487" max="9487" width="14.28515625" style="138" customWidth="1"/>
    <col min="9488" max="9488" width="10.42578125" style="138" customWidth="1"/>
    <col min="9489" max="9489" width="5.7109375" style="138" customWidth="1"/>
    <col min="9490" max="9490" width="17.140625" style="138" customWidth="1"/>
    <col min="9491" max="9491" width="12.5703125" style="138"/>
    <col min="9492" max="9492" width="8.42578125" style="138" customWidth="1"/>
    <col min="9493" max="9731" width="12.5703125" style="138"/>
    <col min="9732" max="9732" width="15.28515625" style="138" customWidth="1"/>
    <col min="9733" max="9733" width="22.85546875" style="138" customWidth="1"/>
    <col min="9734" max="9734" width="16.7109375" style="138" customWidth="1"/>
    <col min="9735" max="9735" width="25.42578125" style="138" customWidth="1"/>
    <col min="9736" max="9736" width="20.42578125" style="138" customWidth="1"/>
    <col min="9737" max="9737" width="1.140625" style="138" customWidth="1"/>
    <col min="9738" max="9738" width="16" style="138" customWidth="1"/>
    <col min="9739" max="9739" width="4.42578125" style="138" customWidth="1"/>
    <col min="9740" max="9741" width="21.7109375" style="138" customWidth="1"/>
    <col min="9742" max="9742" width="13.7109375" style="138" customWidth="1"/>
    <col min="9743" max="9743" width="14.28515625" style="138" customWidth="1"/>
    <col min="9744" max="9744" width="10.42578125" style="138" customWidth="1"/>
    <col min="9745" max="9745" width="5.7109375" style="138" customWidth="1"/>
    <col min="9746" max="9746" width="17.140625" style="138" customWidth="1"/>
    <col min="9747" max="9747" width="12.5703125" style="138"/>
    <col min="9748" max="9748" width="8.42578125" style="138" customWidth="1"/>
    <col min="9749" max="9987" width="12.5703125" style="138"/>
    <col min="9988" max="9988" width="15.28515625" style="138" customWidth="1"/>
    <col min="9989" max="9989" width="22.85546875" style="138" customWidth="1"/>
    <col min="9990" max="9990" width="16.7109375" style="138" customWidth="1"/>
    <col min="9991" max="9991" width="25.42578125" style="138" customWidth="1"/>
    <col min="9992" max="9992" width="20.42578125" style="138" customWidth="1"/>
    <col min="9993" max="9993" width="1.140625" style="138" customWidth="1"/>
    <col min="9994" max="9994" width="16" style="138" customWidth="1"/>
    <col min="9995" max="9995" width="4.42578125" style="138" customWidth="1"/>
    <col min="9996" max="9997" width="21.7109375" style="138" customWidth="1"/>
    <col min="9998" max="9998" width="13.7109375" style="138" customWidth="1"/>
    <col min="9999" max="9999" width="14.28515625" style="138" customWidth="1"/>
    <col min="10000" max="10000" width="10.42578125" style="138" customWidth="1"/>
    <col min="10001" max="10001" width="5.7109375" style="138" customWidth="1"/>
    <col min="10002" max="10002" width="17.140625" style="138" customWidth="1"/>
    <col min="10003" max="10003" width="12.5703125" style="138"/>
    <col min="10004" max="10004" width="8.42578125" style="138" customWidth="1"/>
    <col min="10005" max="10243" width="12.5703125" style="138"/>
    <col min="10244" max="10244" width="15.28515625" style="138" customWidth="1"/>
    <col min="10245" max="10245" width="22.85546875" style="138" customWidth="1"/>
    <col min="10246" max="10246" width="16.7109375" style="138" customWidth="1"/>
    <col min="10247" max="10247" width="25.42578125" style="138" customWidth="1"/>
    <col min="10248" max="10248" width="20.42578125" style="138" customWidth="1"/>
    <col min="10249" max="10249" width="1.140625" style="138" customWidth="1"/>
    <col min="10250" max="10250" width="16" style="138" customWidth="1"/>
    <col min="10251" max="10251" width="4.42578125" style="138" customWidth="1"/>
    <col min="10252" max="10253" width="21.7109375" style="138" customWidth="1"/>
    <col min="10254" max="10254" width="13.7109375" style="138" customWidth="1"/>
    <col min="10255" max="10255" width="14.28515625" style="138" customWidth="1"/>
    <col min="10256" max="10256" width="10.42578125" style="138" customWidth="1"/>
    <col min="10257" max="10257" width="5.7109375" style="138" customWidth="1"/>
    <col min="10258" max="10258" width="17.140625" style="138" customWidth="1"/>
    <col min="10259" max="10259" width="12.5703125" style="138"/>
    <col min="10260" max="10260" width="8.42578125" style="138" customWidth="1"/>
    <col min="10261" max="10499" width="12.5703125" style="138"/>
    <col min="10500" max="10500" width="15.28515625" style="138" customWidth="1"/>
    <col min="10501" max="10501" width="22.85546875" style="138" customWidth="1"/>
    <col min="10502" max="10502" width="16.7109375" style="138" customWidth="1"/>
    <col min="10503" max="10503" width="25.42578125" style="138" customWidth="1"/>
    <col min="10504" max="10504" width="20.42578125" style="138" customWidth="1"/>
    <col min="10505" max="10505" width="1.140625" style="138" customWidth="1"/>
    <col min="10506" max="10506" width="16" style="138" customWidth="1"/>
    <col min="10507" max="10507" width="4.42578125" style="138" customWidth="1"/>
    <col min="10508" max="10509" width="21.7109375" style="138" customWidth="1"/>
    <col min="10510" max="10510" width="13.7109375" style="138" customWidth="1"/>
    <col min="10511" max="10511" width="14.28515625" style="138" customWidth="1"/>
    <col min="10512" max="10512" width="10.42578125" style="138" customWidth="1"/>
    <col min="10513" max="10513" width="5.7109375" style="138" customWidth="1"/>
    <col min="10514" max="10514" width="17.140625" style="138" customWidth="1"/>
    <col min="10515" max="10515" width="12.5703125" style="138"/>
    <col min="10516" max="10516" width="8.42578125" style="138" customWidth="1"/>
    <col min="10517" max="10755" width="12.5703125" style="138"/>
    <col min="10756" max="10756" width="15.28515625" style="138" customWidth="1"/>
    <col min="10757" max="10757" width="22.85546875" style="138" customWidth="1"/>
    <col min="10758" max="10758" width="16.7109375" style="138" customWidth="1"/>
    <col min="10759" max="10759" width="25.42578125" style="138" customWidth="1"/>
    <col min="10760" max="10760" width="20.42578125" style="138" customWidth="1"/>
    <col min="10761" max="10761" width="1.140625" style="138" customWidth="1"/>
    <col min="10762" max="10762" width="16" style="138" customWidth="1"/>
    <col min="10763" max="10763" width="4.42578125" style="138" customWidth="1"/>
    <col min="10764" max="10765" width="21.7109375" style="138" customWidth="1"/>
    <col min="10766" max="10766" width="13.7109375" style="138" customWidth="1"/>
    <col min="10767" max="10767" width="14.28515625" style="138" customWidth="1"/>
    <col min="10768" max="10768" width="10.42578125" style="138" customWidth="1"/>
    <col min="10769" max="10769" width="5.7109375" style="138" customWidth="1"/>
    <col min="10770" max="10770" width="17.140625" style="138" customWidth="1"/>
    <col min="10771" max="10771" width="12.5703125" style="138"/>
    <col min="10772" max="10772" width="8.42578125" style="138" customWidth="1"/>
    <col min="10773" max="11011" width="12.5703125" style="138"/>
    <col min="11012" max="11012" width="15.28515625" style="138" customWidth="1"/>
    <col min="11013" max="11013" width="22.85546875" style="138" customWidth="1"/>
    <col min="11014" max="11014" width="16.7109375" style="138" customWidth="1"/>
    <col min="11015" max="11015" width="25.42578125" style="138" customWidth="1"/>
    <col min="11016" max="11016" width="20.42578125" style="138" customWidth="1"/>
    <col min="11017" max="11017" width="1.140625" style="138" customWidth="1"/>
    <col min="11018" max="11018" width="16" style="138" customWidth="1"/>
    <col min="11019" max="11019" width="4.42578125" style="138" customWidth="1"/>
    <col min="11020" max="11021" width="21.7109375" style="138" customWidth="1"/>
    <col min="11022" max="11022" width="13.7109375" style="138" customWidth="1"/>
    <col min="11023" max="11023" width="14.28515625" style="138" customWidth="1"/>
    <col min="11024" max="11024" width="10.42578125" style="138" customWidth="1"/>
    <col min="11025" max="11025" width="5.7109375" style="138" customWidth="1"/>
    <col min="11026" max="11026" width="17.140625" style="138" customWidth="1"/>
    <col min="11027" max="11027" width="12.5703125" style="138"/>
    <col min="11028" max="11028" width="8.42578125" style="138" customWidth="1"/>
    <col min="11029" max="11267" width="12.5703125" style="138"/>
    <col min="11268" max="11268" width="15.28515625" style="138" customWidth="1"/>
    <col min="11269" max="11269" width="22.85546875" style="138" customWidth="1"/>
    <col min="11270" max="11270" width="16.7109375" style="138" customWidth="1"/>
    <col min="11271" max="11271" width="25.42578125" style="138" customWidth="1"/>
    <col min="11272" max="11272" width="20.42578125" style="138" customWidth="1"/>
    <col min="11273" max="11273" width="1.140625" style="138" customWidth="1"/>
    <col min="11274" max="11274" width="16" style="138" customWidth="1"/>
    <col min="11275" max="11275" width="4.42578125" style="138" customWidth="1"/>
    <col min="11276" max="11277" width="21.7109375" style="138" customWidth="1"/>
    <col min="11278" max="11278" width="13.7109375" style="138" customWidth="1"/>
    <col min="11279" max="11279" width="14.28515625" style="138" customWidth="1"/>
    <col min="11280" max="11280" width="10.42578125" style="138" customWidth="1"/>
    <col min="11281" max="11281" width="5.7109375" style="138" customWidth="1"/>
    <col min="11282" max="11282" width="17.140625" style="138" customWidth="1"/>
    <col min="11283" max="11283" width="12.5703125" style="138"/>
    <col min="11284" max="11284" width="8.42578125" style="138" customWidth="1"/>
    <col min="11285" max="11523" width="12.5703125" style="138"/>
    <col min="11524" max="11524" width="15.28515625" style="138" customWidth="1"/>
    <col min="11525" max="11525" width="22.85546875" style="138" customWidth="1"/>
    <col min="11526" max="11526" width="16.7109375" style="138" customWidth="1"/>
    <col min="11527" max="11527" width="25.42578125" style="138" customWidth="1"/>
    <col min="11528" max="11528" width="20.42578125" style="138" customWidth="1"/>
    <col min="11529" max="11529" width="1.140625" style="138" customWidth="1"/>
    <col min="11530" max="11530" width="16" style="138" customWidth="1"/>
    <col min="11531" max="11531" width="4.42578125" style="138" customWidth="1"/>
    <col min="11532" max="11533" width="21.7109375" style="138" customWidth="1"/>
    <col min="11534" max="11534" width="13.7109375" style="138" customWidth="1"/>
    <col min="11535" max="11535" width="14.28515625" style="138" customWidth="1"/>
    <col min="11536" max="11536" width="10.42578125" style="138" customWidth="1"/>
    <col min="11537" max="11537" width="5.7109375" style="138" customWidth="1"/>
    <col min="11538" max="11538" width="17.140625" style="138" customWidth="1"/>
    <col min="11539" max="11539" width="12.5703125" style="138"/>
    <col min="11540" max="11540" width="8.42578125" style="138" customWidth="1"/>
    <col min="11541" max="11779" width="12.5703125" style="138"/>
    <col min="11780" max="11780" width="15.28515625" style="138" customWidth="1"/>
    <col min="11781" max="11781" width="22.85546875" style="138" customWidth="1"/>
    <col min="11782" max="11782" width="16.7109375" style="138" customWidth="1"/>
    <col min="11783" max="11783" width="25.42578125" style="138" customWidth="1"/>
    <col min="11784" max="11784" width="20.42578125" style="138" customWidth="1"/>
    <col min="11785" max="11785" width="1.140625" style="138" customWidth="1"/>
    <col min="11786" max="11786" width="16" style="138" customWidth="1"/>
    <col min="11787" max="11787" width="4.42578125" style="138" customWidth="1"/>
    <col min="11788" max="11789" width="21.7109375" style="138" customWidth="1"/>
    <col min="11790" max="11790" width="13.7109375" style="138" customWidth="1"/>
    <col min="11791" max="11791" width="14.28515625" style="138" customWidth="1"/>
    <col min="11792" max="11792" width="10.42578125" style="138" customWidth="1"/>
    <col min="11793" max="11793" width="5.7109375" style="138" customWidth="1"/>
    <col min="11794" max="11794" width="17.140625" style="138" customWidth="1"/>
    <col min="11795" max="11795" width="12.5703125" style="138"/>
    <col min="11796" max="11796" width="8.42578125" style="138" customWidth="1"/>
    <col min="11797" max="12035" width="12.5703125" style="138"/>
    <col min="12036" max="12036" width="15.28515625" style="138" customWidth="1"/>
    <col min="12037" max="12037" width="22.85546875" style="138" customWidth="1"/>
    <col min="12038" max="12038" width="16.7109375" style="138" customWidth="1"/>
    <col min="12039" max="12039" width="25.42578125" style="138" customWidth="1"/>
    <col min="12040" max="12040" width="20.42578125" style="138" customWidth="1"/>
    <col min="12041" max="12041" width="1.140625" style="138" customWidth="1"/>
    <col min="12042" max="12042" width="16" style="138" customWidth="1"/>
    <col min="12043" max="12043" width="4.42578125" style="138" customWidth="1"/>
    <col min="12044" max="12045" width="21.7109375" style="138" customWidth="1"/>
    <col min="12046" max="12046" width="13.7109375" style="138" customWidth="1"/>
    <col min="12047" max="12047" width="14.28515625" style="138" customWidth="1"/>
    <col min="12048" max="12048" width="10.42578125" style="138" customWidth="1"/>
    <col min="12049" max="12049" width="5.7109375" style="138" customWidth="1"/>
    <col min="12050" max="12050" width="17.140625" style="138" customWidth="1"/>
    <col min="12051" max="12051" width="12.5703125" style="138"/>
    <col min="12052" max="12052" width="8.42578125" style="138" customWidth="1"/>
    <col min="12053" max="12291" width="12.5703125" style="138"/>
    <col min="12292" max="12292" width="15.28515625" style="138" customWidth="1"/>
    <col min="12293" max="12293" width="22.85546875" style="138" customWidth="1"/>
    <col min="12294" max="12294" width="16.7109375" style="138" customWidth="1"/>
    <col min="12295" max="12295" width="25.42578125" style="138" customWidth="1"/>
    <col min="12296" max="12296" width="20.42578125" style="138" customWidth="1"/>
    <col min="12297" max="12297" width="1.140625" style="138" customWidth="1"/>
    <col min="12298" max="12298" width="16" style="138" customWidth="1"/>
    <col min="12299" max="12299" width="4.42578125" style="138" customWidth="1"/>
    <col min="12300" max="12301" width="21.7109375" style="138" customWidth="1"/>
    <col min="12302" max="12302" width="13.7109375" style="138" customWidth="1"/>
    <col min="12303" max="12303" width="14.28515625" style="138" customWidth="1"/>
    <col min="12304" max="12304" width="10.42578125" style="138" customWidth="1"/>
    <col min="12305" max="12305" width="5.7109375" style="138" customWidth="1"/>
    <col min="12306" max="12306" width="17.140625" style="138" customWidth="1"/>
    <col min="12307" max="12307" width="12.5703125" style="138"/>
    <col min="12308" max="12308" width="8.42578125" style="138" customWidth="1"/>
    <col min="12309" max="12547" width="12.5703125" style="138"/>
    <col min="12548" max="12548" width="15.28515625" style="138" customWidth="1"/>
    <col min="12549" max="12549" width="22.85546875" style="138" customWidth="1"/>
    <col min="12550" max="12550" width="16.7109375" style="138" customWidth="1"/>
    <col min="12551" max="12551" width="25.42578125" style="138" customWidth="1"/>
    <col min="12552" max="12552" width="20.42578125" style="138" customWidth="1"/>
    <col min="12553" max="12553" width="1.140625" style="138" customWidth="1"/>
    <col min="12554" max="12554" width="16" style="138" customWidth="1"/>
    <col min="12555" max="12555" width="4.42578125" style="138" customWidth="1"/>
    <col min="12556" max="12557" width="21.7109375" style="138" customWidth="1"/>
    <col min="12558" max="12558" width="13.7109375" style="138" customWidth="1"/>
    <col min="12559" max="12559" width="14.28515625" style="138" customWidth="1"/>
    <col min="12560" max="12560" width="10.42578125" style="138" customWidth="1"/>
    <col min="12561" max="12561" width="5.7109375" style="138" customWidth="1"/>
    <col min="12562" max="12562" width="17.140625" style="138" customWidth="1"/>
    <col min="12563" max="12563" width="12.5703125" style="138"/>
    <col min="12564" max="12564" width="8.42578125" style="138" customWidth="1"/>
    <col min="12565" max="12803" width="12.5703125" style="138"/>
    <col min="12804" max="12804" width="15.28515625" style="138" customWidth="1"/>
    <col min="12805" max="12805" width="22.85546875" style="138" customWidth="1"/>
    <col min="12806" max="12806" width="16.7109375" style="138" customWidth="1"/>
    <col min="12807" max="12807" width="25.42578125" style="138" customWidth="1"/>
    <col min="12808" max="12808" width="20.42578125" style="138" customWidth="1"/>
    <col min="12809" max="12809" width="1.140625" style="138" customWidth="1"/>
    <col min="12810" max="12810" width="16" style="138" customWidth="1"/>
    <col min="12811" max="12811" width="4.42578125" style="138" customWidth="1"/>
    <col min="12812" max="12813" width="21.7109375" style="138" customWidth="1"/>
    <col min="12814" max="12814" width="13.7109375" style="138" customWidth="1"/>
    <col min="12815" max="12815" width="14.28515625" style="138" customWidth="1"/>
    <col min="12816" max="12816" width="10.42578125" style="138" customWidth="1"/>
    <col min="12817" max="12817" width="5.7109375" style="138" customWidth="1"/>
    <col min="12818" max="12818" width="17.140625" style="138" customWidth="1"/>
    <col min="12819" max="12819" width="12.5703125" style="138"/>
    <col min="12820" max="12820" width="8.42578125" style="138" customWidth="1"/>
    <col min="12821" max="13059" width="12.5703125" style="138"/>
    <col min="13060" max="13060" width="15.28515625" style="138" customWidth="1"/>
    <col min="13061" max="13061" width="22.85546875" style="138" customWidth="1"/>
    <col min="13062" max="13062" width="16.7109375" style="138" customWidth="1"/>
    <col min="13063" max="13063" width="25.42578125" style="138" customWidth="1"/>
    <col min="13064" max="13064" width="20.42578125" style="138" customWidth="1"/>
    <col min="13065" max="13065" width="1.140625" style="138" customWidth="1"/>
    <col min="13066" max="13066" width="16" style="138" customWidth="1"/>
    <col min="13067" max="13067" width="4.42578125" style="138" customWidth="1"/>
    <col min="13068" max="13069" width="21.7109375" style="138" customWidth="1"/>
    <col min="13070" max="13070" width="13.7109375" style="138" customWidth="1"/>
    <col min="13071" max="13071" width="14.28515625" style="138" customWidth="1"/>
    <col min="13072" max="13072" width="10.42578125" style="138" customWidth="1"/>
    <col min="13073" max="13073" width="5.7109375" style="138" customWidth="1"/>
    <col min="13074" max="13074" width="17.140625" style="138" customWidth="1"/>
    <col min="13075" max="13075" width="12.5703125" style="138"/>
    <col min="13076" max="13076" width="8.42578125" style="138" customWidth="1"/>
    <col min="13077" max="13315" width="12.5703125" style="138"/>
    <col min="13316" max="13316" width="15.28515625" style="138" customWidth="1"/>
    <col min="13317" max="13317" width="22.85546875" style="138" customWidth="1"/>
    <col min="13318" max="13318" width="16.7109375" style="138" customWidth="1"/>
    <col min="13319" max="13319" width="25.42578125" style="138" customWidth="1"/>
    <col min="13320" max="13320" width="20.42578125" style="138" customWidth="1"/>
    <col min="13321" max="13321" width="1.140625" style="138" customWidth="1"/>
    <col min="13322" max="13322" width="16" style="138" customWidth="1"/>
    <col min="13323" max="13323" width="4.42578125" style="138" customWidth="1"/>
    <col min="13324" max="13325" width="21.7109375" style="138" customWidth="1"/>
    <col min="13326" max="13326" width="13.7109375" style="138" customWidth="1"/>
    <col min="13327" max="13327" width="14.28515625" style="138" customWidth="1"/>
    <col min="13328" max="13328" width="10.42578125" style="138" customWidth="1"/>
    <col min="13329" max="13329" width="5.7109375" style="138" customWidth="1"/>
    <col min="13330" max="13330" width="17.140625" style="138" customWidth="1"/>
    <col min="13331" max="13331" width="12.5703125" style="138"/>
    <col min="13332" max="13332" width="8.42578125" style="138" customWidth="1"/>
    <col min="13333" max="13571" width="12.5703125" style="138"/>
    <col min="13572" max="13572" width="15.28515625" style="138" customWidth="1"/>
    <col min="13573" max="13573" width="22.85546875" style="138" customWidth="1"/>
    <col min="13574" max="13574" width="16.7109375" style="138" customWidth="1"/>
    <col min="13575" max="13575" width="25.42578125" style="138" customWidth="1"/>
    <col min="13576" max="13576" width="20.42578125" style="138" customWidth="1"/>
    <col min="13577" max="13577" width="1.140625" style="138" customWidth="1"/>
    <col min="13578" max="13578" width="16" style="138" customWidth="1"/>
    <col min="13579" max="13579" width="4.42578125" style="138" customWidth="1"/>
    <col min="13580" max="13581" width="21.7109375" style="138" customWidth="1"/>
    <col min="13582" max="13582" width="13.7109375" style="138" customWidth="1"/>
    <col min="13583" max="13583" width="14.28515625" style="138" customWidth="1"/>
    <col min="13584" max="13584" width="10.42578125" style="138" customWidth="1"/>
    <col min="13585" max="13585" width="5.7109375" style="138" customWidth="1"/>
    <col min="13586" max="13586" width="17.140625" style="138" customWidth="1"/>
    <col min="13587" max="13587" width="12.5703125" style="138"/>
    <col min="13588" max="13588" width="8.42578125" style="138" customWidth="1"/>
    <col min="13589" max="13827" width="12.5703125" style="138"/>
    <col min="13828" max="13828" width="15.28515625" style="138" customWidth="1"/>
    <col min="13829" max="13829" width="22.85546875" style="138" customWidth="1"/>
    <col min="13830" max="13830" width="16.7109375" style="138" customWidth="1"/>
    <col min="13831" max="13831" width="25.42578125" style="138" customWidth="1"/>
    <col min="13832" max="13832" width="20.42578125" style="138" customWidth="1"/>
    <col min="13833" max="13833" width="1.140625" style="138" customWidth="1"/>
    <col min="13834" max="13834" width="16" style="138" customWidth="1"/>
    <col min="13835" max="13835" width="4.42578125" style="138" customWidth="1"/>
    <col min="13836" max="13837" width="21.7109375" style="138" customWidth="1"/>
    <col min="13838" max="13838" width="13.7109375" style="138" customWidth="1"/>
    <col min="13839" max="13839" width="14.28515625" style="138" customWidth="1"/>
    <col min="13840" max="13840" width="10.42578125" style="138" customWidth="1"/>
    <col min="13841" max="13841" width="5.7109375" style="138" customWidth="1"/>
    <col min="13842" max="13842" width="17.140625" style="138" customWidth="1"/>
    <col min="13843" max="13843" width="12.5703125" style="138"/>
    <col min="13844" max="13844" width="8.42578125" style="138" customWidth="1"/>
    <col min="13845" max="14083" width="12.5703125" style="138"/>
    <col min="14084" max="14084" width="15.28515625" style="138" customWidth="1"/>
    <col min="14085" max="14085" width="22.85546875" style="138" customWidth="1"/>
    <col min="14086" max="14086" width="16.7109375" style="138" customWidth="1"/>
    <col min="14087" max="14087" width="25.42578125" style="138" customWidth="1"/>
    <col min="14088" max="14088" width="20.42578125" style="138" customWidth="1"/>
    <col min="14089" max="14089" width="1.140625" style="138" customWidth="1"/>
    <col min="14090" max="14090" width="16" style="138" customWidth="1"/>
    <col min="14091" max="14091" width="4.42578125" style="138" customWidth="1"/>
    <col min="14092" max="14093" width="21.7109375" style="138" customWidth="1"/>
    <col min="14094" max="14094" width="13.7109375" style="138" customWidth="1"/>
    <col min="14095" max="14095" width="14.28515625" style="138" customWidth="1"/>
    <col min="14096" max="14096" width="10.42578125" style="138" customWidth="1"/>
    <col min="14097" max="14097" width="5.7109375" style="138" customWidth="1"/>
    <col min="14098" max="14098" width="17.140625" style="138" customWidth="1"/>
    <col min="14099" max="14099" width="12.5703125" style="138"/>
    <col min="14100" max="14100" width="8.42578125" style="138" customWidth="1"/>
    <col min="14101" max="14339" width="12.5703125" style="138"/>
    <col min="14340" max="14340" width="15.28515625" style="138" customWidth="1"/>
    <col min="14341" max="14341" width="22.85546875" style="138" customWidth="1"/>
    <col min="14342" max="14342" width="16.7109375" style="138" customWidth="1"/>
    <col min="14343" max="14343" width="25.42578125" style="138" customWidth="1"/>
    <col min="14344" max="14344" width="20.42578125" style="138" customWidth="1"/>
    <col min="14345" max="14345" width="1.140625" style="138" customWidth="1"/>
    <col min="14346" max="14346" width="16" style="138" customWidth="1"/>
    <col min="14347" max="14347" width="4.42578125" style="138" customWidth="1"/>
    <col min="14348" max="14349" width="21.7109375" style="138" customWidth="1"/>
    <col min="14350" max="14350" width="13.7109375" style="138" customWidth="1"/>
    <col min="14351" max="14351" width="14.28515625" style="138" customWidth="1"/>
    <col min="14352" max="14352" width="10.42578125" style="138" customWidth="1"/>
    <col min="14353" max="14353" width="5.7109375" style="138" customWidth="1"/>
    <col min="14354" max="14354" width="17.140625" style="138" customWidth="1"/>
    <col min="14355" max="14355" width="12.5703125" style="138"/>
    <col min="14356" max="14356" width="8.42578125" style="138" customWidth="1"/>
    <col min="14357" max="14595" width="12.5703125" style="138"/>
    <col min="14596" max="14596" width="15.28515625" style="138" customWidth="1"/>
    <col min="14597" max="14597" width="22.85546875" style="138" customWidth="1"/>
    <col min="14598" max="14598" width="16.7109375" style="138" customWidth="1"/>
    <col min="14599" max="14599" width="25.42578125" style="138" customWidth="1"/>
    <col min="14600" max="14600" width="20.42578125" style="138" customWidth="1"/>
    <col min="14601" max="14601" width="1.140625" style="138" customWidth="1"/>
    <col min="14602" max="14602" width="16" style="138" customWidth="1"/>
    <col min="14603" max="14603" width="4.42578125" style="138" customWidth="1"/>
    <col min="14604" max="14605" width="21.7109375" style="138" customWidth="1"/>
    <col min="14606" max="14606" width="13.7109375" style="138" customWidth="1"/>
    <col min="14607" max="14607" width="14.28515625" style="138" customWidth="1"/>
    <col min="14608" max="14608" width="10.42578125" style="138" customWidth="1"/>
    <col min="14609" max="14609" width="5.7109375" style="138" customWidth="1"/>
    <col min="14610" max="14610" width="17.140625" style="138" customWidth="1"/>
    <col min="14611" max="14611" width="12.5703125" style="138"/>
    <col min="14612" max="14612" width="8.42578125" style="138" customWidth="1"/>
    <col min="14613" max="14851" width="12.5703125" style="138"/>
    <col min="14852" max="14852" width="15.28515625" style="138" customWidth="1"/>
    <col min="14853" max="14853" width="22.85546875" style="138" customWidth="1"/>
    <col min="14854" max="14854" width="16.7109375" style="138" customWidth="1"/>
    <col min="14855" max="14855" width="25.42578125" style="138" customWidth="1"/>
    <col min="14856" max="14856" width="20.42578125" style="138" customWidth="1"/>
    <col min="14857" max="14857" width="1.140625" style="138" customWidth="1"/>
    <col min="14858" max="14858" width="16" style="138" customWidth="1"/>
    <col min="14859" max="14859" width="4.42578125" style="138" customWidth="1"/>
    <col min="14860" max="14861" width="21.7109375" style="138" customWidth="1"/>
    <col min="14862" max="14862" width="13.7109375" style="138" customWidth="1"/>
    <col min="14863" max="14863" width="14.28515625" style="138" customWidth="1"/>
    <col min="14864" max="14864" width="10.42578125" style="138" customWidth="1"/>
    <col min="14865" max="14865" width="5.7109375" style="138" customWidth="1"/>
    <col min="14866" max="14866" width="17.140625" style="138" customWidth="1"/>
    <col min="14867" max="14867" width="12.5703125" style="138"/>
    <col min="14868" max="14868" width="8.42578125" style="138" customWidth="1"/>
    <col min="14869" max="15107" width="12.5703125" style="138"/>
    <col min="15108" max="15108" width="15.28515625" style="138" customWidth="1"/>
    <col min="15109" max="15109" width="22.85546875" style="138" customWidth="1"/>
    <col min="15110" max="15110" width="16.7109375" style="138" customWidth="1"/>
    <col min="15111" max="15111" width="25.42578125" style="138" customWidth="1"/>
    <col min="15112" max="15112" width="20.42578125" style="138" customWidth="1"/>
    <col min="15113" max="15113" width="1.140625" style="138" customWidth="1"/>
    <col min="15114" max="15114" width="16" style="138" customWidth="1"/>
    <col min="15115" max="15115" width="4.42578125" style="138" customWidth="1"/>
    <col min="15116" max="15117" width="21.7109375" style="138" customWidth="1"/>
    <col min="15118" max="15118" width="13.7109375" style="138" customWidth="1"/>
    <col min="15119" max="15119" width="14.28515625" style="138" customWidth="1"/>
    <col min="15120" max="15120" width="10.42578125" style="138" customWidth="1"/>
    <col min="15121" max="15121" width="5.7109375" style="138" customWidth="1"/>
    <col min="15122" max="15122" width="17.140625" style="138" customWidth="1"/>
    <col min="15123" max="15123" width="12.5703125" style="138"/>
    <col min="15124" max="15124" width="8.42578125" style="138" customWidth="1"/>
    <col min="15125" max="15363" width="12.5703125" style="138"/>
    <col min="15364" max="15364" width="15.28515625" style="138" customWidth="1"/>
    <col min="15365" max="15365" width="22.85546875" style="138" customWidth="1"/>
    <col min="15366" max="15366" width="16.7109375" style="138" customWidth="1"/>
    <col min="15367" max="15367" width="25.42578125" style="138" customWidth="1"/>
    <col min="15368" max="15368" width="20.42578125" style="138" customWidth="1"/>
    <col min="15369" max="15369" width="1.140625" style="138" customWidth="1"/>
    <col min="15370" max="15370" width="16" style="138" customWidth="1"/>
    <col min="15371" max="15371" width="4.42578125" style="138" customWidth="1"/>
    <col min="15372" max="15373" width="21.7109375" style="138" customWidth="1"/>
    <col min="15374" max="15374" width="13.7109375" style="138" customWidth="1"/>
    <col min="15375" max="15375" width="14.28515625" style="138" customWidth="1"/>
    <col min="15376" max="15376" width="10.42578125" style="138" customWidth="1"/>
    <col min="15377" max="15377" width="5.7109375" style="138" customWidth="1"/>
    <col min="15378" max="15378" width="17.140625" style="138" customWidth="1"/>
    <col min="15379" max="15379" width="12.5703125" style="138"/>
    <col min="15380" max="15380" width="8.42578125" style="138" customWidth="1"/>
    <col min="15381" max="15619" width="12.5703125" style="138"/>
    <col min="15620" max="15620" width="15.28515625" style="138" customWidth="1"/>
    <col min="15621" max="15621" width="22.85546875" style="138" customWidth="1"/>
    <col min="15622" max="15622" width="16.7109375" style="138" customWidth="1"/>
    <col min="15623" max="15623" width="25.42578125" style="138" customWidth="1"/>
    <col min="15624" max="15624" width="20.42578125" style="138" customWidth="1"/>
    <col min="15625" max="15625" width="1.140625" style="138" customWidth="1"/>
    <col min="15626" max="15626" width="16" style="138" customWidth="1"/>
    <col min="15627" max="15627" width="4.42578125" style="138" customWidth="1"/>
    <col min="15628" max="15629" width="21.7109375" style="138" customWidth="1"/>
    <col min="15630" max="15630" width="13.7109375" style="138" customWidth="1"/>
    <col min="15631" max="15631" width="14.28515625" style="138" customWidth="1"/>
    <col min="15632" max="15632" width="10.42578125" style="138" customWidth="1"/>
    <col min="15633" max="15633" width="5.7109375" style="138" customWidth="1"/>
    <col min="15634" max="15634" width="17.140625" style="138" customWidth="1"/>
    <col min="15635" max="15635" width="12.5703125" style="138"/>
    <col min="15636" max="15636" width="8.42578125" style="138" customWidth="1"/>
    <col min="15637" max="15875" width="12.5703125" style="138"/>
    <col min="15876" max="15876" width="15.28515625" style="138" customWidth="1"/>
    <col min="15877" max="15877" width="22.85546875" style="138" customWidth="1"/>
    <col min="15878" max="15878" width="16.7109375" style="138" customWidth="1"/>
    <col min="15879" max="15879" width="25.42578125" style="138" customWidth="1"/>
    <col min="15880" max="15880" width="20.42578125" style="138" customWidth="1"/>
    <col min="15881" max="15881" width="1.140625" style="138" customWidth="1"/>
    <col min="15882" max="15882" width="16" style="138" customWidth="1"/>
    <col min="15883" max="15883" width="4.42578125" style="138" customWidth="1"/>
    <col min="15884" max="15885" width="21.7109375" style="138" customWidth="1"/>
    <col min="15886" max="15886" width="13.7109375" style="138" customWidth="1"/>
    <col min="15887" max="15887" width="14.28515625" style="138" customWidth="1"/>
    <col min="15888" max="15888" width="10.42578125" style="138" customWidth="1"/>
    <col min="15889" max="15889" width="5.7109375" style="138" customWidth="1"/>
    <col min="15890" max="15890" width="17.140625" style="138" customWidth="1"/>
    <col min="15891" max="15891" width="12.5703125" style="138"/>
    <col min="15892" max="15892" width="8.42578125" style="138" customWidth="1"/>
    <col min="15893" max="16131" width="12.5703125" style="138"/>
    <col min="16132" max="16132" width="15.28515625" style="138" customWidth="1"/>
    <col min="16133" max="16133" width="22.85546875" style="138" customWidth="1"/>
    <col min="16134" max="16134" width="16.7109375" style="138" customWidth="1"/>
    <col min="16135" max="16135" width="25.42578125" style="138" customWidth="1"/>
    <col min="16136" max="16136" width="20.42578125" style="138" customWidth="1"/>
    <col min="16137" max="16137" width="1.140625" style="138" customWidth="1"/>
    <col min="16138" max="16138" width="16" style="138" customWidth="1"/>
    <col min="16139" max="16139" width="4.42578125" style="138" customWidth="1"/>
    <col min="16140" max="16141" width="21.7109375" style="138" customWidth="1"/>
    <col min="16142" max="16142" width="13.7109375" style="138" customWidth="1"/>
    <col min="16143" max="16143" width="14.28515625" style="138" customWidth="1"/>
    <col min="16144" max="16144" width="10.42578125" style="138" customWidth="1"/>
    <col min="16145" max="16145" width="5.7109375" style="138" customWidth="1"/>
    <col min="16146" max="16146" width="17.140625" style="138" customWidth="1"/>
    <col min="16147" max="16147" width="12.5703125" style="138"/>
    <col min="16148" max="16148" width="8.42578125" style="138" customWidth="1"/>
    <col min="16149" max="16384" width="12.5703125" style="138"/>
  </cols>
  <sheetData>
    <row r="1" spans="1:25" s="123" customFormat="1">
      <c r="A1" s="121"/>
      <c r="B1" s="122"/>
      <c r="C1" s="121"/>
      <c r="D1" s="121"/>
      <c r="E1" s="121"/>
      <c r="F1" s="121"/>
      <c r="G1" s="121"/>
      <c r="H1" s="121"/>
      <c r="I1" s="121"/>
      <c r="J1" s="121"/>
      <c r="K1" s="121"/>
      <c r="L1" s="93"/>
      <c r="M1" s="93"/>
      <c r="N1" s="93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s="123" customFormat="1" ht="13.5" thickBot="1">
      <c r="A2" s="121"/>
      <c r="B2" s="1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s="123" customFormat="1" ht="12.75" customHeight="1" thickBot="1">
      <c r="A3" s="93"/>
      <c r="B3" s="93"/>
      <c r="C3" s="93"/>
      <c r="D3" s="124"/>
      <c r="E3" s="125"/>
      <c r="F3" s="126"/>
      <c r="G3" s="613" t="s">
        <v>77</v>
      </c>
      <c r="H3" s="614"/>
      <c r="I3" s="614"/>
      <c r="J3" s="615"/>
      <c r="K3" s="127"/>
      <c r="L3" s="616" t="s">
        <v>64</v>
      </c>
      <c r="M3" s="617"/>
      <c r="N3" s="128" t="s">
        <v>22</v>
      </c>
      <c r="O3" s="129"/>
      <c r="P3" s="130"/>
      <c r="Q3" s="131"/>
      <c r="R3" s="131"/>
      <c r="S3" s="121"/>
      <c r="T3" s="121"/>
      <c r="U3" s="121"/>
      <c r="V3" s="121"/>
      <c r="W3" s="121"/>
      <c r="X3" s="121"/>
      <c r="Y3" s="121"/>
    </row>
    <row r="4" spans="1:25" ht="43.5" customHeight="1" thickBot="1">
      <c r="A4" s="93"/>
      <c r="B4" s="93"/>
      <c r="C4" s="93"/>
      <c r="D4" s="132"/>
      <c r="E4" s="133"/>
      <c r="F4" s="134"/>
      <c r="G4" s="618" t="str">
        <f>'FDT - Tech pompe'!E2</f>
        <v>V</v>
      </c>
      <c r="H4" s="619"/>
      <c r="I4" s="619"/>
      <c r="J4" s="620"/>
      <c r="K4" s="135"/>
      <c r="L4" s="621">
        <f>LOOKUP(N4,Period!A3:A55,Period!C3:C55)</f>
        <v>45654</v>
      </c>
      <c r="M4" s="622"/>
      <c r="N4" s="136">
        <f>'FDT - Tech pompe'!E5</f>
        <v>1</v>
      </c>
      <c r="O4" s="129"/>
      <c r="P4" s="130"/>
      <c r="Q4" s="121"/>
      <c r="R4" s="137"/>
      <c r="S4" s="137"/>
      <c r="T4" s="137"/>
      <c r="U4" s="137"/>
      <c r="V4" s="137"/>
      <c r="W4" s="137"/>
      <c r="X4" s="137"/>
      <c r="Y4" s="137"/>
    </row>
    <row r="5" spans="1:25" ht="37.5" customHeight="1" thickBot="1">
      <c r="A5" s="137"/>
      <c r="B5" s="139"/>
      <c r="C5" s="140"/>
      <c r="D5" s="140"/>
      <c r="E5" s="140"/>
      <c r="F5" s="137"/>
      <c r="G5" s="137"/>
      <c r="H5" s="137"/>
      <c r="I5" s="137"/>
      <c r="J5" s="137"/>
      <c r="K5" s="137"/>
      <c r="L5" s="623" t="s">
        <v>49</v>
      </c>
      <c r="M5" s="624"/>
      <c r="N5" s="625"/>
      <c r="O5" s="141"/>
      <c r="P5" s="130"/>
      <c r="Q5" s="121"/>
      <c r="R5" s="121"/>
      <c r="S5" s="121"/>
      <c r="T5" s="121"/>
      <c r="U5" s="121"/>
      <c r="V5" s="137"/>
      <c r="W5" s="137"/>
      <c r="X5" s="137"/>
      <c r="Y5" s="137"/>
    </row>
    <row r="6" spans="1:25" s="151" customFormat="1" ht="26.25" thickBot="1">
      <c r="A6" s="142"/>
      <c r="B6" s="143" t="s">
        <v>50</v>
      </c>
      <c r="C6" s="603" t="s">
        <v>3</v>
      </c>
      <c r="D6" s="604"/>
      <c r="E6" s="604"/>
      <c r="F6" s="604"/>
      <c r="G6" s="605"/>
      <c r="H6" s="144" t="s">
        <v>51</v>
      </c>
      <c r="I6" s="142"/>
      <c r="J6" s="145" t="s">
        <v>107</v>
      </c>
      <c r="K6" s="142"/>
      <c r="L6" s="146" t="s">
        <v>108</v>
      </c>
      <c r="M6" s="534" t="s">
        <v>52</v>
      </c>
      <c r="N6" s="536" t="s">
        <v>82</v>
      </c>
      <c r="O6" s="147"/>
      <c r="P6" s="130"/>
      <c r="Q6" s="148"/>
      <c r="R6" s="149"/>
      <c r="S6" s="149"/>
      <c r="T6" s="149"/>
      <c r="U6" s="150"/>
      <c r="V6" s="142"/>
      <c r="W6" s="142"/>
      <c r="X6" s="142"/>
      <c r="Y6" s="142"/>
    </row>
    <row r="7" spans="1:25" s="151" customFormat="1" ht="28.5" customHeight="1" thickBot="1">
      <c r="A7" s="142"/>
      <c r="B7" s="152" t="s">
        <v>47</v>
      </c>
      <c r="C7" s="606"/>
      <c r="D7" s="607"/>
      <c r="E7" s="607"/>
      <c r="F7" s="607"/>
      <c r="G7" s="608"/>
      <c r="H7" s="153">
        <v>0.4</v>
      </c>
      <c r="I7" s="154"/>
      <c r="J7" s="155"/>
      <c r="K7" s="142"/>
      <c r="L7" s="146"/>
      <c r="M7" s="535"/>
      <c r="N7" s="537"/>
      <c r="O7" s="130"/>
      <c r="P7" s="130"/>
      <c r="Q7" s="142"/>
      <c r="R7" s="156"/>
      <c r="S7" s="148"/>
      <c r="T7" s="148"/>
      <c r="U7" s="148"/>
      <c r="V7" s="142"/>
      <c r="W7" s="142"/>
      <c r="X7" s="142"/>
      <c r="Y7" s="142"/>
    </row>
    <row r="8" spans="1:25">
      <c r="A8" s="137"/>
      <c r="B8" s="264"/>
      <c r="C8" s="609"/>
      <c r="D8" s="610"/>
      <c r="E8" s="610"/>
      <c r="F8" s="611"/>
      <c r="G8" s="612"/>
      <c r="H8" s="157"/>
      <c r="I8" s="137"/>
      <c r="J8" s="409">
        <f>H8*0.4</f>
        <v>0</v>
      </c>
      <c r="K8" s="137"/>
      <c r="L8" s="158"/>
      <c r="M8" s="404" t="str">
        <f>IF(ISERROR(L8/J8),"",L8/J8)</f>
        <v/>
      </c>
      <c r="N8" s="236"/>
      <c r="O8" s="159"/>
      <c r="P8" s="121"/>
      <c r="Q8" s="160"/>
      <c r="R8" s="161"/>
      <c r="S8" s="121"/>
      <c r="T8" s="121"/>
      <c r="U8" s="121"/>
      <c r="V8" s="137"/>
      <c r="W8" s="137"/>
      <c r="X8" s="137"/>
      <c r="Y8" s="137"/>
    </row>
    <row r="9" spans="1:25">
      <c r="A9" s="137"/>
      <c r="B9" s="265"/>
      <c r="C9" s="567"/>
      <c r="D9" s="568"/>
      <c r="E9" s="568"/>
      <c r="F9" s="568"/>
      <c r="G9" s="569"/>
      <c r="H9" s="162"/>
      <c r="I9" s="137"/>
      <c r="J9" s="409">
        <f t="shared" ref="J9:J14" si="0">H9*0.4</f>
        <v>0</v>
      </c>
      <c r="K9" s="137"/>
      <c r="L9" s="163"/>
      <c r="M9" s="404" t="str">
        <f t="shared" ref="M9:M15" si="1">IF(ISERROR(L9/J9),"",L9/J9)</f>
        <v/>
      </c>
      <c r="N9" s="237"/>
      <c r="O9" s="159"/>
      <c r="P9" s="121"/>
      <c r="Q9" s="160"/>
      <c r="R9" s="161"/>
      <c r="S9" s="121"/>
      <c r="T9" s="121"/>
      <c r="U9" s="121"/>
      <c r="V9" s="137"/>
      <c r="W9" s="137"/>
      <c r="X9" s="137"/>
      <c r="Y9" s="137"/>
    </row>
    <row r="10" spans="1:25">
      <c r="A10" s="137"/>
      <c r="B10" s="265"/>
      <c r="C10" s="567"/>
      <c r="D10" s="568"/>
      <c r="E10" s="568"/>
      <c r="F10" s="568"/>
      <c r="G10" s="569"/>
      <c r="H10" s="162"/>
      <c r="I10" s="137"/>
      <c r="J10" s="409">
        <f t="shared" si="0"/>
        <v>0</v>
      </c>
      <c r="K10" s="137"/>
      <c r="L10" s="163"/>
      <c r="M10" s="404" t="str">
        <f t="shared" si="1"/>
        <v/>
      </c>
      <c r="N10" s="237"/>
      <c r="O10" s="159"/>
      <c r="P10" s="121"/>
      <c r="Q10" s="160"/>
      <c r="R10" s="161"/>
      <c r="S10" s="121"/>
      <c r="T10" s="121"/>
      <c r="U10" s="121"/>
      <c r="V10" s="137"/>
      <c r="W10" s="137"/>
      <c r="X10" s="137"/>
      <c r="Y10" s="137"/>
    </row>
    <row r="11" spans="1:25">
      <c r="A11" s="137"/>
      <c r="B11" s="265"/>
      <c r="C11" s="567"/>
      <c r="D11" s="568"/>
      <c r="E11" s="568"/>
      <c r="F11" s="568"/>
      <c r="G11" s="569"/>
      <c r="H11" s="162"/>
      <c r="I11" s="137"/>
      <c r="J11" s="409">
        <f t="shared" si="0"/>
        <v>0</v>
      </c>
      <c r="K11" s="137"/>
      <c r="L11" s="163"/>
      <c r="M11" s="404" t="str">
        <f t="shared" si="1"/>
        <v/>
      </c>
      <c r="N11" s="237"/>
      <c r="O11" s="159"/>
      <c r="P11" s="121"/>
      <c r="Q11" s="160"/>
      <c r="R11" s="161"/>
      <c r="S11" s="121"/>
      <c r="T11" s="121"/>
      <c r="U11" s="121"/>
      <c r="V11" s="137"/>
      <c r="W11" s="137"/>
      <c r="X11" s="137"/>
      <c r="Y11" s="137"/>
    </row>
    <row r="12" spans="1:25">
      <c r="A12" s="137"/>
      <c r="B12" s="266"/>
      <c r="C12" s="591"/>
      <c r="D12" s="592"/>
      <c r="E12" s="592"/>
      <c r="F12" s="593"/>
      <c r="G12" s="594"/>
      <c r="H12" s="164"/>
      <c r="I12" s="137"/>
      <c r="J12" s="409">
        <f t="shared" si="0"/>
        <v>0</v>
      </c>
      <c r="K12" s="137"/>
      <c r="L12" s="163"/>
      <c r="M12" s="404" t="str">
        <f t="shared" si="1"/>
        <v/>
      </c>
      <c r="N12" s="245"/>
      <c r="O12" s="159"/>
      <c r="P12" s="121"/>
      <c r="Q12" s="160"/>
      <c r="R12" s="121"/>
      <c r="S12" s="121"/>
      <c r="T12" s="121"/>
      <c r="U12" s="121"/>
      <c r="V12" s="137"/>
      <c r="W12" s="137"/>
      <c r="X12" s="137"/>
      <c r="Y12" s="137"/>
    </row>
    <row r="13" spans="1:25" ht="13.5" thickBot="1">
      <c r="A13" s="137"/>
      <c r="B13" s="266"/>
      <c r="C13" s="595"/>
      <c r="D13" s="596"/>
      <c r="E13" s="596"/>
      <c r="F13" s="597"/>
      <c r="G13" s="598"/>
      <c r="H13" s="164"/>
      <c r="I13" s="137"/>
      <c r="J13" s="409">
        <f t="shared" si="0"/>
        <v>0</v>
      </c>
      <c r="K13" s="137"/>
      <c r="L13" s="163"/>
      <c r="M13" s="404" t="str">
        <f t="shared" si="1"/>
        <v/>
      </c>
      <c r="N13" s="245"/>
      <c r="O13" s="165"/>
      <c r="P13" s="121"/>
      <c r="Q13" s="160"/>
      <c r="R13" s="93"/>
      <c r="S13" s="93"/>
      <c r="T13" s="93"/>
      <c r="U13" s="93"/>
      <c r="V13" s="137"/>
      <c r="W13" s="137"/>
      <c r="X13" s="137"/>
      <c r="Y13" s="137"/>
    </row>
    <row r="14" spans="1:25" ht="13.5" thickBot="1">
      <c r="A14" s="137"/>
      <c r="B14" s="267"/>
      <c r="C14" s="599"/>
      <c r="D14" s="600"/>
      <c r="E14" s="600"/>
      <c r="F14" s="601"/>
      <c r="G14" s="602"/>
      <c r="H14" s="166"/>
      <c r="I14" s="137"/>
      <c r="J14" s="409">
        <f t="shared" si="0"/>
        <v>0</v>
      </c>
      <c r="K14" s="137"/>
      <c r="L14" s="167"/>
      <c r="M14" s="405" t="str">
        <f t="shared" si="1"/>
        <v/>
      </c>
      <c r="N14" s="246"/>
      <c r="O14" s="407" t="s">
        <v>85</v>
      </c>
      <c r="P14" s="168"/>
      <c r="Q14" s="160"/>
      <c r="R14" s="93"/>
      <c r="S14" s="93"/>
      <c r="T14" s="93"/>
      <c r="U14" s="93"/>
      <c r="V14" s="137"/>
      <c r="W14" s="137"/>
      <c r="X14" s="137"/>
      <c r="Y14" s="137"/>
    </row>
    <row r="15" spans="1:25" ht="13.5" thickBot="1">
      <c r="A15" s="137"/>
      <c r="B15" s="169"/>
      <c r="C15" s="170"/>
      <c r="D15" s="170"/>
      <c r="E15" s="170"/>
      <c r="F15" s="170"/>
      <c r="G15" s="171" t="s">
        <v>0</v>
      </c>
      <c r="H15" s="410">
        <f>SUM(H8:H14)</f>
        <v>0</v>
      </c>
      <c r="I15" s="137"/>
      <c r="J15" s="411">
        <f>SUM(J8:J14)</f>
        <v>0</v>
      </c>
      <c r="K15" s="137"/>
      <c r="L15" s="172">
        <f>SUM(L8:L14)</f>
        <v>0</v>
      </c>
      <c r="M15" s="406" t="str">
        <f t="shared" si="1"/>
        <v/>
      </c>
      <c r="N15" s="173"/>
      <c r="O15" s="408">
        <v>54018</v>
      </c>
      <c r="P15" s="168"/>
      <c r="Q15" s="160"/>
      <c r="R15" s="93"/>
      <c r="S15" s="93"/>
      <c r="T15" s="93"/>
      <c r="U15" s="93"/>
      <c r="V15" s="137"/>
      <c r="W15" s="137"/>
      <c r="X15" s="137"/>
      <c r="Y15" s="137"/>
    </row>
    <row r="16" spans="1:25" ht="5.25" customHeight="1">
      <c r="A16" s="137"/>
      <c r="B16" s="169"/>
      <c r="C16" s="170"/>
      <c r="D16" s="170"/>
      <c r="E16" s="170"/>
      <c r="F16" s="170"/>
      <c r="G16" s="170"/>
      <c r="H16" s="121"/>
      <c r="I16" s="137"/>
      <c r="J16" s="137"/>
      <c r="K16" s="137"/>
      <c r="L16" s="137"/>
      <c r="M16" s="137"/>
      <c r="N16" s="137"/>
      <c r="P16" s="121"/>
      <c r="Q16" s="160"/>
      <c r="R16" s="93"/>
      <c r="S16" s="93"/>
      <c r="T16" s="93"/>
      <c r="U16" s="93"/>
      <c r="V16" s="137"/>
      <c r="W16" s="137"/>
      <c r="X16" s="137"/>
      <c r="Y16" s="137"/>
    </row>
    <row r="17" spans="1:25" ht="6.75" customHeight="1" thickBot="1">
      <c r="A17" s="137"/>
      <c r="B17" s="169"/>
      <c r="C17" s="170"/>
      <c r="D17" s="170"/>
      <c r="E17" s="170"/>
      <c r="F17" s="170"/>
      <c r="G17" s="170"/>
      <c r="H17" s="121"/>
      <c r="I17" s="137"/>
      <c r="J17" s="137"/>
      <c r="K17" s="137"/>
      <c r="L17" s="137"/>
      <c r="M17" s="137"/>
      <c r="N17" s="137"/>
      <c r="O17" s="137"/>
      <c r="P17" s="121"/>
      <c r="Q17" s="160"/>
      <c r="R17" s="93"/>
      <c r="S17" s="93"/>
      <c r="T17" s="93"/>
      <c r="U17" s="93"/>
      <c r="V17" s="137"/>
      <c r="W17" s="137"/>
      <c r="X17" s="137"/>
      <c r="Y17" s="137"/>
    </row>
    <row r="18" spans="1:25" s="151" customFormat="1">
      <c r="A18" s="142"/>
      <c r="B18" s="174" t="s">
        <v>75</v>
      </c>
      <c r="C18" s="603" t="s">
        <v>91</v>
      </c>
      <c r="D18" s="604"/>
      <c r="E18" s="604"/>
      <c r="F18" s="604"/>
      <c r="G18" s="604"/>
      <c r="H18" s="605"/>
      <c r="I18" s="154"/>
      <c r="J18" s="536" t="s">
        <v>0</v>
      </c>
      <c r="K18" s="142"/>
      <c r="L18" s="175"/>
      <c r="M18" s="534" t="s">
        <v>52</v>
      </c>
      <c r="N18" s="536" t="s">
        <v>82</v>
      </c>
      <c r="O18" s="147"/>
      <c r="P18" s="130"/>
      <c r="Q18" s="160"/>
      <c r="R18" s="93"/>
      <c r="S18" s="93"/>
      <c r="T18" s="93"/>
      <c r="U18" s="93"/>
      <c r="V18" s="142"/>
      <c r="W18" s="142"/>
      <c r="X18" s="142"/>
      <c r="Y18" s="142"/>
    </row>
    <row r="19" spans="1:25" s="151" customFormat="1" ht="13.5" thickBot="1">
      <c r="A19" s="142"/>
      <c r="B19" s="152" t="s">
        <v>47</v>
      </c>
      <c r="C19" s="582" t="s">
        <v>109</v>
      </c>
      <c r="D19" s="583"/>
      <c r="E19" s="583"/>
      <c r="F19" s="583"/>
      <c r="G19" s="583"/>
      <c r="H19" s="584"/>
      <c r="I19" s="154"/>
      <c r="J19" s="537"/>
      <c r="K19" s="142"/>
      <c r="L19" s="176"/>
      <c r="M19" s="535"/>
      <c r="N19" s="537"/>
      <c r="O19" s="147"/>
      <c r="P19" s="130"/>
      <c r="Q19" s="160"/>
      <c r="R19" s="93"/>
      <c r="S19" s="93"/>
      <c r="T19" s="93"/>
      <c r="U19" s="93"/>
      <c r="V19" s="142"/>
      <c r="W19" s="142"/>
      <c r="X19" s="142"/>
      <c r="Y19" s="142"/>
    </row>
    <row r="20" spans="1:25" ht="14.25" customHeight="1">
      <c r="A20" s="137"/>
      <c r="B20" s="266"/>
      <c r="C20" s="585" t="s">
        <v>88</v>
      </c>
      <c r="D20" s="586"/>
      <c r="E20" s="586"/>
      <c r="F20" s="586"/>
      <c r="G20" s="586"/>
      <c r="H20" s="587"/>
      <c r="I20" s="137"/>
      <c r="J20" s="417"/>
      <c r="K20" s="137"/>
      <c r="L20" s="163"/>
      <c r="M20" s="404" t="str">
        <f t="shared" ref="M20:M26" si="2">IF(ISERROR(L20/J20),"",L20/J20)</f>
        <v/>
      </c>
      <c r="N20" s="241"/>
      <c r="O20" s="159"/>
      <c r="P20" s="130"/>
      <c r="Q20" s="160"/>
      <c r="R20" s="93"/>
      <c r="S20" s="93"/>
      <c r="T20" s="93"/>
      <c r="U20" s="93"/>
      <c r="V20" s="137"/>
      <c r="W20" s="137"/>
      <c r="X20" s="137"/>
      <c r="Y20" s="137"/>
    </row>
    <row r="21" spans="1:25">
      <c r="A21" s="137"/>
      <c r="B21" s="266"/>
      <c r="C21" s="585" t="s">
        <v>88</v>
      </c>
      <c r="D21" s="586"/>
      <c r="E21" s="586"/>
      <c r="F21" s="586"/>
      <c r="G21" s="586"/>
      <c r="H21" s="587"/>
      <c r="I21" s="137"/>
      <c r="J21" s="446"/>
      <c r="K21" s="137"/>
      <c r="L21" s="163"/>
      <c r="M21" s="404" t="str">
        <f t="shared" si="2"/>
        <v/>
      </c>
      <c r="N21" s="237"/>
      <c r="O21" s="159"/>
      <c r="P21" s="121"/>
      <c r="Q21" s="160"/>
      <c r="R21" s="93"/>
      <c r="S21" s="93"/>
      <c r="T21" s="93"/>
      <c r="U21" s="93"/>
      <c r="V21" s="137"/>
      <c r="W21" s="137"/>
      <c r="X21" s="137"/>
      <c r="Y21" s="137"/>
    </row>
    <row r="22" spans="1:25">
      <c r="A22" s="137"/>
      <c r="B22" s="266"/>
      <c r="C22" s="585" t="s">
        <v>88</v>
      </c>
      <c r="D22" s="586"/>
      <c r="E22" s="586"/>
      <c r="F22" s="586"/>
      <c r="G22" s="586"/>
      <c r="H22" s="587"/>
      <c r="I22" s="137"/>
      <c r="J22" s="446"/>
      <c r="K22" s="137"/>
      <c r="L22" s="163"/>
      <c r="M22" s="404" t="str">
        <f t="shared" si="2"/>
        <v/>
      </c>
      <c r="N22" s="237"/>
      <c r="O22" s="159"/>
      <c r="P22" s="121"/>
      <c r="Q22" s="160"/>
      <c r="R22" s="93"/>
      <c r="S22" s="93"/>
      <c r="T22" s="93"/>
      <c r="U22" s="93"/>
      <c r="V22" s="137"/>
      <c r="W22" s="137"/>
      <c r="X22" s="137"/>
      <c r="Y22" s="137"/>
    </row>
    <row r="23" spans="1:25">
      <c r="A23" s="137"/>
      <c r="B23" s="268"/>
      <c r="C23" s="585" t="s">
        <v>88</v>
      </c>
      <c r="D23" s="586"/>
      <c r="E23" s="586"/>
      <c r="F23" s="586"/>
      <c r="G23" s="586"/>
      <c r="H23" s="587"/>
      <c r="I23" s="137"/>
      <c r="J23" s="446"/>
      <c r="K23" s="137"/>
      <c r="L23" s="163"/>
      <c r="M23" s="404" t="str">
        <f t="shared" si="2"/>
        <v/>
      </c>
      <c r="N23" s="242"/>
      <c r="O23" s="159"/>
      <c r="P23" s="121"/>
      <c r="Q23" s="160"/>
      <c r="R23" s="93"/>
      <c r="S23" s="93"/>
      <c r="T23" s="93"/>
      <c r="U23" s="93"/>
      <c r="V23" s="137"/>
      <c r="W23" s="137"/>
      <c r="X23" s="137"/>
      <c r="Y23" s="137"/>
    </row>
    <row r="24" spans="1:25" ht="13.5" thickBot="1">
      <c r="A24" s="137"/>
      <c r="B24" s="268"/>
      <c r="C24" s="585" t="s">
        <v>88</v>
      </c>
      <c r="D24" s="586"/>
      <c r="E24" s="586"/>
      <c r="F24" s="586"/>
      <c r="G24" s="586"/>
      <c r="H24" s="587"/>
      <c r="I24" s="137"/>
      <c r="J24" s="446"/>
      <c r="K24" s="137"/>
      <c r="L24" s="163"/>
      <c r="M24" s="445" t="str">
        <f t="shared" si="2"/>
        <v/>
      </c>
      <c r="N24" s="243"/>
      <c r="O24" s="165"/>
      <c r="P24" s="121"/>
      <c r="Q24" s="160"/>
      <c r="R24" s="93"/>
      <c r="S24" s="93"/>
      <c r="T24" s="93"/>
      <c r="U24" s="93"/>
      <c r="V24" s="137"/>
      <c r="W24" s="137"/>
      <c r="X24" s="137"/>
      <c r="Y24" s="137"/>
    </row>
    <row r="25" spans="1:25" ht="13.5" thickBot="1">
      <c r="A25" s="137"/>
      <c r="B25" s="267"/>
      <c r="C25" s="588" t="s">
        <v>88</v>
      </c>
      <c r="D25" s="589"/>
      <c r="E25" s="589"/>
      <c r="F25" s="589"/>
      <c r="G25" s="589"/>
      <c r="H25" s="590"/>
      <c r="I25" s="137"/>
      <c r="J25" s="447"/>
      <c r="K25" s="137"/>
      <c r="L25" s="163"/>
      <c r="M25" s="405" t="str">
        <f t="shared" si="2"/>
        <v/>
      </c>
      <c r="N25" s="244"/>
      <c r="O25" s="444" t="s">
        <v>85</v>
      </c>
      <c r="P25" s="168"/>
      <c r="Q25" s="160"/>
      <c r="R25" s="93"/>
      <c r="S25" s="93"/>
      <c r="T25" s="93"/>
      <c r="U25" s="93"/>
      <c r="V25" s="137"/>
      <c r="W25" s="137"/>
      <c r="X25" s="137"/>
      <c r="Y25" s="137"/>
    </row>
    <row r="26" spans="1:25" ht="13.5" thickBot="1">
      <c r="A26" s="137"/>
      <c r="B26" s="169"/>
      <c r="C26" s="170"/>
      <c r="D26" s="170"/>
      <c r="E26" s="170"/>
      <c r="F26" s="170"/>
      <c r="G26" s="170"/>
      <c r="H26" s="171" t="s">
        <v>0</v>
      </c>
      <c r="I26" s="137"/>
      <c r="J26" s="425">
        <f>SUM(J21:J25)</f>
        <v>0</v>
      </c>
      <c r="K26" s="137"/>
      <c r="L26" s="172">
        <f>SUM(L20:L25)</f>
        <v>0</v>
      </c>
      <c r="M26" s="406" t="str">
        <f t="shared" si="2"/>
        <v/>
      </c>
      <c r="N26" s="177"/>
      <c r="O26" s="408">
        <v>54017</v>
      </c>
      <c r="P26" s="168"/>
      <c r="Q26" s="160"/>
      <c r="R26" s="93"/>
      <c r="S26" s="93"/>
      <c r="T26" s="93"/>
      <c r="U26" s="93"/>
      <c r="V26" s="137"/>
      <c r="W26" s="137"/>
      <c r="X26" s="137"/>
      <c r="Y26" s="137"/>
    </row>
    <row r="27" spans="1:25" ht="6.4" customHeight="1" thickBot="1">
      <c r="A27" s="137"/>
      <c r="B27" s="169"/>
      <c r="C27" s="170"/>
      <c r="D27" s="170"/>
      <c r="E27" s="170"/>
      <c r="F27" s="170"/>
      <c r="G27" s="170"/>
      <c r="H27" s="178"/>
      <c r="I27" s="137"/>
      <c r="J27" s="179"/>
      <c r="K27" s="137"/>
      <c r="P27" s="121"/>
      <c r="Q27" s="160"/>
      <c r="R27" s="93"/>
      <c r="S27" s="93"/>
      <c r="T27" s="93"/>
      <c r="U27" s="93"/>
      <c r="V27" s="137"/>
      <c r="W27" s="137"/>
      <c r="X27" s="137"/>
      <c r="Y27" s="137"/>
    </row>
    <row r="28" spans="1:25" s="151" customFormat="1" ht="13.5" thickBot="1">
      <c r="A28" s="142"/>
      <c r="B28" s="180" t="s">
        <v>90</v>
      </c>
      <c r="C28" s="564" t="s">
        <v>17</v>
      </c>
      <c r="D28" s="565"/>
      <c r="E28" s="565"/>
      <c r="F28" s="565"/>
      <c r="G28" s="565"/>
      <c r="H28" s="566"/>
      <c r="I28" s="154"/>
      <c r="J28" s="556" t="s">
        <v>0</v>
      </c>
      <c r="K28" s="142"/>
      <c r="L28" s="175"/>
      <c r="M28" s="534" t="s">
        <v>52</v>
      </c>
      <c r="N28" s="536" t="s">
        <v>82</v>
      </c>
      <c r="O28" s="538" t="s">
        <v>85</v>
      </c>
      <c r="P28" s="93"/>
      <c r="Q28" s="160"/>
      <c r="R28" s="93"/>
      <c r="S28" s="93"/>
      <c r="T28" s="93"/>
      <c r="U28" s="93"/>
      <c r="V28" s="142"/>
      <c r="W28" s="142"/>
      <c r="X28" s="142"/>
      <c r="Y28" s="142"/>
    </row>
    <row r="29" spans="1:25" s="151" customFormat="1" ht="26.25" thickBot="1">
      <c r="A29" s="142"/>
      <c r="B29" s="181" t="s">
        <v>47</v>
      </c>
      <c r="C29" s="558" t="s">
        <v>87</v>
      </c>
      <c r="D29" s="559"/>
      <c r="E29" s="559"/>
      <c r="F29" s="559"/>
      <c r="G29" s="560"/>
      <c r="H29" s="378" t="s">
        <v>96</v>
      </c>
      <c r="I29" s="154"/>
      <c r="J29" s="557"/>
      <c r="K29" s="142"/>
      <c r="L29" s="176"/>
      <c r="M29" s="535"/>
      <c r="N29" s="537"/>
      <c r="O29" s="539"/>
      <c r="P29" s="93"/>
      <c r="Q29" s="160"/>
      <c r="R29" s="93"/>
      <c r="S29" s="93"/>
      <c r="T29" s="93"/>
      <c r="U29" s="93"/>
      <c r="V29" s="142"/>
      <c r="W29" s="142"/>
      <c r="X29" s="142"/>
      <c r="Y29" s="142"/>
    </row>
    <row r="30" spans="1:25" ht="12.75" customHeight="1">
      <c r="A30" s="137"/>
      <c r="B30" s="269"/>
      <c r="C30" s="576"/>
      <c r="D30" s="577"/>
      <c r="E30" s="577"/>
      <c r="F30" s="577"/>
      <c r="G30" s="578"/>
      <c r="H30" s="402"/>
      <c r="I30" s="137"/>
      <c r="J30" s="415"/>
      <c r="K30" s="137"/>
      <c r="L30" s="163"/>
      <c r="M30" s="404" t="str">
        <f t="shared" ref="M30:M36" si="3">IF(ISERROR(L30/J30),"",L30/J30)</f>
        <v/>
      </c>
      <c r="N30" s="236"/>
      <c r="O30" s="436"/>
      <c r="P30" s="93"/>
      <c r="Q30" s="160"/>
      <c r="R30" s="93"/>
      <c r="S30" s="93"/>
      <c r="T30" s="93"/>
      <c r="U30" s="93"/>
      <c r="V30" s="137"/>
      <c r="W30" s="137"/>
      <c r="X30" s="137"/>
      <c r="Y30" s="137"/>
    </row>
    <row r="31" spans="1:25" ht="12.75" customHeight="1">
      <c r="A31" s="137"/>
      <c r="B31" s="270"/>
      <c r="C31" s="579"/>
      <c r="D31" s="580"/>
      <c r="E31" s="580"/>
      <c r="F31" s="580"/>
      <c r="G31" s="581"/>
      <c r="H31" s="372"/>
      <c r="I31" s="137"/>
      <c r="J31" s="448"/>
      <c r="K31" s="137"/>
      <c r="L31" s="163"/>
      <c r="M31" s="404" t="str">
        <f t="shared" si="3"/>
        <v/>
      </c>
      <c r="N31" s="237"/>
      <c r="O31" s="437"/>
      <c r="P31" s="93"/>
      <c r="Q31" s="160"/>
      <c r="R31" s="93"/>
      <c r="S31" s="93"/>
      <c r="T31" s="93"/>
      <c r="U31" s="93"/>
      <c r="V31" s="137"/>
      <c r="W31" s="137"/>
      <c r="X31" s="137"/>
      <c r="Y31" s="137"/>
    </row>
    <row r="32" spans="1:25" ht="12.75" customHeight="1">
      <c r="A32" s="137"/>
      <c r="B32" s="270"/>
      <c r="C32" s="579"/>
      <c r="D32" s="580"/>
      <c r="E32" s="580"/>
      <c r="F32" s="580"/>
      <c r="G32" s="581"/>
      <c r="H32" s="371"/>
      <c r="I32" s="137"/>
      <c r="J32" s="417"/>
      <c r="K32" s="137"/>
      <c r="L32" s="163"/>
      <c r="M32" s="404" t="str">
        <f t="shared" si="3"/>
        <v/>
      </c>
      <c r="N32" s="237"/>
      <c r="O32" s="438"/>
      <c r="P32" s="93"/>
      <c r="Q32" s="160"/>
      <c r="R32" s="93"/>
      <c r="S32" s="93"/>
      <c r="T32" s="93"/>
      <c r="U32" s="93"/>
      <c r="V32" s="137"/>
      <c r="W32" s="137"/>
      <c r="X32" s="137"/>
      <c r="Y32" s="137"/>
    </row>
    <row r="33" spans="1:25" ht="12.4" customHeight="1">
      <c r="A33" s="137"/>
      <c r="B33" s="271"/>
      <c r="C33" s="567"/>
      <c r="D33" s="568"/>
      <c r="E33" s="568"/>
      <c r="F33" s="568"/>
      <c r="G33" s="569"/>
      <c r="H33" s="372"/>
      <c r="I33" s="137"/>
      <c r="J33" s="448"/>
      <c r="K33" s="137"/>
      <c r="L33" s="163"/>
      <c r="M33" s="404" t="str">
        <f t="shared" si="3"/>
        <v/>
      </c>
      <c r="N33" s="237"/>
      <c r="O33" s="439"/>
      <c r="P33" s="93"/>
      <c r="Q33" s="160"/>
      <c r="R33" s="93"/>
      <c r="S33" s="93"/>
      <c r="T33" s="93"/>
      <c r="U33" s="93"/>
      <c r="V33" s="137"/>
      <c r="W33" s="137"/>
      <c r="X33" s="137"/>
      <c r="Y33" s="137"/>
    </row>
    <row r="34" spans="1:25" ht="12.4" customHeight="1">
      <c r="A34" s="137"/>
      <c r="B34" s="272"/>
      <c r="C34" s="567"/>
      <c r="D34" s="568"/>
      <c r="E34" s="568"/>
      <c r="F34" s="568"/>
      <c r="G34" s="569"/>
      <c r="H34" s="372"/>
      <c r="I34" s="137"/>
      <c r="J34" s="448"/>
      <c r="K34" s="137"/>
      <c r="L34" s="163"/>
      <c r="M34" s="404" t="str">
        <f t="shared" si="3"/>
        <v/>
      </c>
      <c r="N34" s="237"/>
      <c r="O34" s="439"/>
      <c r="P34" s="93"/>
      <c r="Q34" s="160"/>
      <c r="R34" s="93"/>
      <c r="S34" s="93"/>
      <c r="T34" s="93"/>
      <c r="U34" s="93"/>
      <c r="V34" s="137"/>
      <c r="W34" s="137"/>
      <c r="X34" s="137"/>
      <c r="Y34" s="137"/>
    </row>
    <row r="35" spans="1:25" ht="12.4" customHeight="1">
      <c r="A35" s="137"/>
      <c r="B35" s="273"/>
      <c r="C35" s="567"/>
      <c r="D35" s="568"/>
      <c r="E35" s="568"/>
      <c r="F35" s="568"/>
      <c r="G35" s="569"/>
      <c r="H35" s="372"/>
      <c r="I35" s="137"/>
      <c r="J35" s="448"/>
      <c r="K35" s="137"/>
      <c r="L35" s="163"/>
      <c r="M35" s="404" t="str">
        <f t="shared" si="3"/>
        <v/>
      </c>
      <c r="N35" s="237"/>
      <c r="O35" s="439"/>
      <c r="P35" s="93"/>
      <c r="Q35" s="160"/>
      <c r="R35" s="93"/>
      <c r="S35" s="93"/>
      <c r="T35" s="93"/>
      <c r="U35" s="93"/>
      <c r="V35" s="137"/>
      <c r="W35" s="137"/>
      <c r="X35" s="137"/>
      <c r="Y35" s="137"/>
    </row>
    <row r="36" spans="1:25" ht="12.4" customHeight="1" thickBot="1">
      <c r="A36" s="137"/>
      <c r="B36" s="274"/>
      <c r="C36" s="570"/>
      <c r="D36" s="571"/>
      <c r="E36" s="571"/>
      <c r="F36" s="571"/>
      <c r="G36" s="572"/>
      <c r="H36" s="373"/>
      <c r="I36" s="137"/>
      <c r="J36" s="449"/>
      <c r="K36" s="137"/>
      <c r="L36" s="163"/>
      <c r="M36" s="404" t="str">
        <f t="shared" si="3"/>
        <v/>
      </c>
      <c r="N36" s="237"/>
      <c r="O36" s="439"/>
      <c r="P36" s="93"/>
      <c r="Q36" s="160"/>
      <c r="R36" s="93"/>
      <c r="S36" s="93"/>
      <c r="T36" s="93"/>
      <c r="U36" s="93"/>
      <c r="V36" s="137"/>
      <c r="W36" s="137"/>
      <c r="X36" s="137"/>
      <c r="Y36" s="137"/>
    </row>
    <row r="37" spans="1:25" ht="12.4" hidden="1" customHeight="1">
      <c r="A37" s="137"/>
      <c r="B37" s="182"/>
      <c r="C37" s="183"/>
      <c r="D37" s="184"/>
      <c r="E37" s="184"/>
      <c r="F37" s="184"/>
      <c r="G37" s="184"/>
      <c r="H37" s="185"/>
      <c r="I37" s="137"/>
      <c r="J37" s="186"/>
      <c r="K37" s="137"/>
      <c r="L37" s="187">
        <f>ROUND(J37*12/112,2)</f>
        <v>0</v>
      </c>
      <c r="M37" s="442"/>
      <c r="N37" s="188" t="s">
        <v>53</v>
      </c>
      <c r="O37" s="440"/>
      <c r="P37" s="93"/>
      <c r="Q37" s="160"/>
      <c r="R37" s="93"/>
      <c r="S37" s="93"/>
      <c r="T37" s="93"/>
      <c r="U37" s="93"/>
      <c r="V37" s="137"/>
      <c r="W37" s="137"/>
      <c r="X37" s="137"/>
      <c r="Y37" s="137"/>
    </row>
    <row r="38" spans="1:25" ht="13.15" hidden="1" customHeight="1" thickBot="1">
      <c r="A38" s="137"/>
      <c r="B38" s="189"/>
      <c r="C38" s="190"/>
      <c r="D38" s="191"/>
      <c r="E38" s="191"/>
      <c r="F38" s="192"/>
      <c r="G38" s="192"/>
      <c r="H38" s="193"/>
      <c r="I38" s="137"/>
      <c r="J38" s="186"/>
      <c r="K38" s="137"/>
      <c r="L38" s="194">
        <f>ROUND(J38*12/112,2)</f>
        <v>0</v>
      </c>
      <c r="M38" s="443"/>
      <c r="N38" s="195" t="s">
        <v>53</v>
      </c>
      <c r="O38" s="440"/>
      <c r="P38" s="93"/>
      <c r="Q38" s="160"/>
      <c r="R38" s="93"/>
      <c r="S38" s="93"/>
      <c r="T38" s="93"/>
      <c r="U38" s="93"/>
      <c r="V38" s="137"/>
      <c r="W38" s="137"/>
      <c r="X38" s="137"/>
      <c r="Y38" s="137"/>
    </row>
    <row r="39" spans="1:25" ht="13.5" thickBot="1">
      <c r="A39" s="137"/>
      <c r="B39" s="169"/>
      <c r="C39" s="170"/>
      <c r="D39" s="170"/>
      <c r="E39" s="170"/>
      <c r="F39" s="170"/>
      <c r="G39" s="170"/>
      <c r="H39" s="171" t="s">
        <v>0</v>
      </c>
      <c r="I39" s="137"/>
      <c r="J39" s="411">
        <f>SUM(J30:J38)</f>
        <v>0</v>
      </c>
      <c r="K39" s="137"/>
      <c r="L39" s="196">
        <f>SUM(L30:L38)</f>
        <v>0</v>
      </c>
      <c r="M39" s="406" t="str">
        <f>IF(ISERROR(L39/J39),"",L39/J39)</f>
        <v/>
      </c>
      <c r="N39" s="197"/>
      <c r="O39" s="441"/>
      <c r="P39" s="93"/>
      <c r="Q39" s="160"/>
      <c r="R39" s="93"/>
      <c r="S39" s="93"/>
      <c r="T39" s="93"/>
      <c r="U39" s="93"/>
      <c r="V39" s="137"/>
      <c r="W39" s="137"/>
      <c r="X39" s="137"/>
      <c r="Y39" s="137"/>
    </row>
    <row r="40" spans="1:25" ht="10.15" customHeight="1" thickBot="1">
      <c r="A40" s="137"/>
      <c r="B40" s="169"/>
      <c r="C40" s="170"/>
      <c r="D40" s="170"/>
      <c r="E40" s="170"/>
      <c r="F40" s="170"/>
      <c r="G40" s="170"/>
      <c r="H40" s="178"/>
      <c r="I40" s="137"/>
      <c r="J40" s="179"/>
      <c r="K40" s="137"/>
      <c r="L40" s="137"/>
      <c r="M40" s="137"/>
      <c r="N40" s="137"/>
      <c r="O40" s="137"/>
      <c r="P40" s="121"/>
      <c r="Q40" s="160"/>
      <c r="R40" s="198"/>
      <c r="S40" s="198"/>
      <c r="T40" s="198"/>
      <c r="U40" s="137"/>
      <c r="V40" s="137"/>
      <c r="W40" s="137"/>
      <c r="X40" s="137"/>
      <c r="Y40" s="137"/>
    </row>
    <row r="41" spans="1:25" s="151" customFormat="1" ht="13.5" thickBot="1">
      <c r="A41" s="142"/>
      <c r="B41" s="180" t="s">
        <v>90</v>
      </c>
      <c r="C41" s="564" t="s">
        <v>17</v>
      </c>
      <c r="D41" s="565"/>
      <c r="E41" s="565"/>
      <c r="F41" s="565"/>
      <c r="G41" s="565"/>
      <c r="H41" s="566"/>
      <c r="I41" s="154"/>
      <c r="J41" s="556" t="s">
        <v>0</v>
      </c>
      <c r="K41" s="137"/>
      <c r="L41" s="175"/>
      <c r="M41" s="534" t="s">
        <v>52</v>
      </c>
      <c r="N41" s="536" t="s">
        <v>82</v>
      </c>
      <c r="O41" s="538" t="s">
        <v>85</v>
      </c>
      <c r="P41" s="93"/>
      <c r="Q41" s="160"/>
      <c r="R41" s="198"/>
      <c r="S41" s="199"/>
      <c r="T41" s="198"/>
      <c r="U41" s="137"/>
      <c r="V41" s="142"/>
      <c r="W41" s="142"/>
      <c r="X41" s="142"/>
      <c r="Y41" s="142"/>
    </row>
    <row r="42" spans="1:25" s="151" customFormat="1" ht="26.25" thickBot="1">
      <c r="A42" s="142"/>
      <c r="B42" s="181" t="s">
        <v>47</v>
      </c>
      <c r="C42" s="558" t="s">
        <v>106</v>
      </c>
      <c r="D42" s="559"/>
      <c r="E42" s="559"/>
      <c r="F42" s="559"/>
      <c r="G42" s="560"/>
      <c r="H42" s="395" t="s">
        <v>86</v>
      </c>
      <c r="I42" s="154"/>
      <c r="J42" s="557"/>
      <c r="K42" s="137"/>
      <c r="L42" s="176"/>
      <c r="M42" s="535"/>
      <c r="N42" s="537"/>
      <c r="O42" s="539"/>
      <c r="P42" s="93"/>
      <c r="Q42" s="160"/>
      <c r="R42" s="198"/>
      <c r="S42" s="198"/>
      <c r="T42" s="198"/>
      <c r="U42" s="137"/>
      <c r="V42" s="142"/>
      <c r="W42" s="142"/>
      <c r="X42" s="142"/>
      <c r="Y42" s="142"/>
    </row>
    <row r="43" spans="1:25" ht="12.75" customHeight="1">
      <c r="A43" s="137"/>
      <c r="B43" s="275"/>
      <c r="C43" s="561"/>
      <c r="D43" s="562"/>
      <c r="E43" s="562"/>
      <c r="F43" s="562"/>
      <c r="G43" s="563"/>
      <c r="H43" s="402"/>
      <c r="I43" s="200"/>
      <c r="J43" s="415"/>
      <c r="K43" s="137"/>
      <c r="L43" s="201"/>
      <c r="M43" s="404" t="str">
        <f t="shared" ref="M43:M52" si="4">IF(ISERROR(L43/J43),"",L43/J43)</f>
        <v/>
      </c>
      <c r="N43" s="238"/>
      <c r="O43" s="430"/>
      <c r="P43" s="93"/>
      <c r="Q43" s="160"/>
      <c r="R43" s="198"/>
      <c r="S43" s="198"/>
      <c r="T43" s="198"/>
      <c r="U43" s="137"/>
      <c r="V43" s="137"/>
      <c r="W43" s="137"/>
      <c r="X43" s="137"/>
      <c r="Y43" s="137"/>
    </row>
    <row r="44" spans="1:25" ht="12.75" customHeight="1">
      <c r="A44" s="137"/>
      <c r="B44" s="276"/>
      <c r="C44" s="573"/>
      <c r="D44" s="574"/>
      <c r="E44" s="574"/>
      <c r="F44" s="574"/>
      <c r="G44" s="575"/>
      <c r="H44" s="412"/>
      <c r="I44" s="202"/>
      <c r="J44" s="416"/>
      <c r="K44" s="137"/>
      <c r="L44" s="203"/>
      <c r="M44" s="426" t="str">
        <f t="shared" si="4"/>
        <v/>
      </c>
      <c r="N44" s="239"/>
      <c r="O44" s="431"/>
      <c r="P44" s="93"/>
      <c r="Q44" s="160"/>
      <c r="R44" s="198"/>
      <c r="S44" s="198"/>
      <c r="T44" s="198"/>
      <c r="U44" s="137"/>
      <c r="V44" s="137"/>
      <c r="W44" s="137"/>
      <c r="X44" s="137"/>
      <c r="Y44" s="137"/>
    </row>
    <row r="45" spans="1:25">
      <c r="A45" s="137"/>
      <c r="B45" s="277"/>
      <c r="C45" s="540"/>
      <c r="D45" s="541"/>
      <c r="E45" s="541"/>
      <c r="F45" s="541"/>
      <c r="G45" s="542"/>
      <c r="H45" s="371"/>
      <c r="I45" s="137"/>
      <c r="J45" s="416"/>
      <c r="K45" s="137"/>
      <c r="L45" s="203"/>
      <c r="M45" s="426" t="str">
        <f t="shared" si="4"/>
        <v/>
      </c>
      <c r="N45" s="240"/>
      <c r="O45" s="432"/>
      <c r="P45" s="93"/>
      <c r="Q45" s="160"/>
      <c r="R45" s="137"/>
      <c r="S45" s="198"/>
      <c r="T45" s="198"/>
      <c r="U45" s="137"/>
      <c r="V45" s="137"/>
      <c r="W45" s="137"/>
      <c r="X45" s="137"/>
      <c r="Y45" s="137"/>
    </row>
    <row r="46" spans="1:25">
      <c r="A46" s="137"/>
      <c r="B46" s="277"/>
      <c r="C46" s="540"/>
      <c r="D46" s="541"/>
      <c r="E46" s="541"/>
      <c r="F46" s="541"/>
      <c r="G46" s="542"/>
      <c r="H46" s="413"/>
      <c r="I46" s="137"/>
      <c r="J46" s="416"/>
      <c r="K46" s="137"/>
      <c r="L46" s="203"/>
      <c r="M46" s="426" t="str">
        <f t="shared" si="4"/>
        <v/>
      </c>
      <c r="N46" s="240"/>
      <c r="O46" s="432"/>
      <c r="P46" s="93"/>
      <c r="Q46" s="160"/>
      <c r="R46" s="198"/>
      <c r="S46" s="198"/>
      <c r="T46" s="198"/>
      <c r="U46" s="137"/>
      <c r="V46" s="137"/>
      <c r="W46" s="137"/>
      <c r="X46" s="137"/>
      <c r="Y46" s="137"/>
    </row>
    <row r="47" spans="1:25" ht="12.4" customHeight="1">
      <c r="A47" s="137"/>
      <c r="B47" s="277"/>
      <c r="C47" s="540"/>
      <c r="D47" s="541"/>
      <c r="E47" s="541"/>
      <c r="F47" s="541"/>
      <c r="G47" s="542"/>
      <c r="H47" s="413"/>
      <c r="I47" s="137"/>
      <c r="J47" s="416"/>
      <c r="K47" s="137"/>
      <c r="L47" s="203"/>
      <c r="M47" s="426" t="str">
        <f t="shared" si="4"/>
        <v/>
      </c>
      <c r="N47" s="240"/>
      <c r="O47" s="432"/>
      <c r="P47" s="93"/>
      <c r="Q47" s="160"/>
      <c r="R47" s="198"/>
      <c r="S47" s="198"/>
      <c r="T47" s="198"/>
      <c r="U47" s="137"/>
      <c r="V47" s="137"/>
      <c r="W47" s="137"/>
      <c r="X47" s="137"/>
      <c r="Y47" s="137"/>
    </row>
    <row r="48" spans="1:25">
      <c r="A48" s="137"/>
      <c r="B48" s="277"/>
      <c r="C48" s="540"/>
      <c r="D48" s="541"/>
      <c r="E48" s="541"/>
      <c r="F48" s="541"/>
      <c r="G48" s="542"/>
      <c r="H48" s="412"/>
      <c r="I48" s="137"/>
      <c r="J48" s="416"/>
      <c r="K48" s="137"/>
      <c r="L48" s="203"/>
      <c r="M48" s="426" t="str">
        <f t="shared" si="4"/>
        <v/>
      </c>
      <c r="N48" s="240"/>
      <c r="O48" s="432"/>
      <c r="P48" s="93"/>
      <c r="Q48" s="160"/>
      <c r="R48" s="198"/>
      <c r="S48" s="198"/>
      <c r="T48" s="198"/>
      <c r="U48" s="137"/>
      <c r="V48" s="137"/>
      <c r="W48" s="137"/>
      <c r="X48" s="137"/>
      <c r="Y48" s="137"/>
    </row>
    <row r="49" spans="1:25" ht="12.4" customHeight="1">
      <c r="A49" s="137"/>
      <c r="B49" s="277"/>
      <c r="C49" s="540"/>
      <c r="D49" s="541"/>
      <c r="E49" s="541"/>
      <c r="F49" s="541"/>
      <c r="G49" s="542"/>
      <c r="H49" s="371"/>
      <c r="I49" s="137"/>
      <c r="J49" s="416"/>
      <c r="K49" s="137"/>
      <c r="L49" s="203"/>
      <c r="M49" s="426" t="str">
        <f t="shared" si="4"/>
        <v/>
      </c>
      <c r="N49" s="240"/>
      <c r="O49" s="432"/>
      <c r="P49" s="93"/>
      <c r="Q49" s="160"/>
      <c r="R49" s="198"/>
      <c r="S49" s="198"/>
      <c r="T49" s="198"/>
      <c r="U49" s="137"/>
      <c r="V49" s="137"/>
      <c r="W49" s="137"/>
      <c r="X49" s="137"/>
      <c r="Y49" s="137"/>
    </row>
    <row r="50" spans="1:25">
      <c r="A50" s="137"/>
      <c r="B50" s="277"/>
      <c r="C50" s="540"/>
      <c r="D50" s="541"/>
      <c r="E50" s="541"/>
      <c r="F50" s="541"/>
      <c r="G50" s="542"/>
      <c r="H50" s="412"/>
      <c r="I50" s="137"/>
      <c r="J50" s="416"/>
      <c r="K50" s="137"/>
      <c r="L50" s="203"/>
      <c r="M50" s="426" t="str">
        <f t="shared" si="4"/>
        <v/>
      </c>
      <c r="N50" s="240"/>
      <c r="O50" s="432"/>
      <c r="P50" s="93"/>
      <c r="Q50" s="160"/>
      <c r="R50" s="93"/>
      <c r="S50" s="93"/>
      <c r="T50" s="93"/>
      <c r="U50" s="93"/>
      <c r="V50" s="137"/>
      <c r="W50" s="137"/>
      <c r="X50" s="137"/>
      <c r="Y50" s="137"/>
    </row>
    <row r="51" spans="1:25">
      <c r="A51" s="137"/>
      <c r="B51" s="273"/>
      <c r="C51" s="540"/>
      <c r="D51" s="541"/>
      <c r="E51" s="541"/>
      <c r="F51" s="541"/>
      <c r="G51" s="542"/>
      <c r="H51" s="371"/>
      <c r="I51" s="137"/>
      <c r="J51" s="416"/>
      <c r="K51" s="137"/>
      <c r="L51" s="203"/>
      <c r="M51" s="426" t="str">
        <f t="shared" si="4"/>
        <v/>
      </c>
      <c r="N51" s="240"/>
      <c r="O51" s="432"/>
      <c r="P51" s="93"/>
      <c r="Q51" s="160"/>
      <c r="R51" s="93"/>
      <c r="S51" s="93"/>
      <c r="T51" s="93"/>
      <c r="U51" s="93"/>
      <c r="V51" s="137"/>
      <c r="W51" s="137"/>
      <c r="X51" s="137"/>
      <c r="Y51" s="137"/>
    </row>
    <row r="52" spans="1:25" ht="13.5" thickBot="1">
      <c r="A52" s="137"/>
      <c r="B52" s="278"/>
      <c r="C52" s="543"/>
      <c r="D52" s="544"/>
      <c r="E52" s="544"/>
      <c r="F52" s="544"/>
      <c r="G52" s="545"/>
      <c r="H52" s="414"/>
      <c r="I52" s="137"/>
      <c r="J52" s="417"/>
      <c r="K52" s="137"/>
      <c r="L52" s="203"/>
      <c r="M52" s="426" t="str">
        <f t="shared" si="4"/>
        <v/>
      </c>
      <c r="N52" s="240"/>
      <c r="O52" s="432"/>
      <c r="P52" s="93"/>
      <c r="Q52" s="160"/>
      <c r="R52" s="204"/>
      <c r="S52" s="93"/>
      <c r="T52" s="93"/>
      <c r="U52" s="93"/>
      <c r="V52" s="137"/>
      <c r="W52" s="137"/>
      <c r="X52" s="137"/>
      <c r="Y52" s="137"/>
    </row>
    <row r="53" spans="1:25" ht="13.15" hidden="1" customHeight="1">
      <c r="A53" s="137"/>
      <c r="B53" s="182"/>
      <c r="C53" s="205"/>
      <c r="D53" s="206"/>
      <c r="E53" s="206"/>
      <c r="F53" s="207"/>
      <c r="G53" s="206"/>
      <c r="H53" s="208"/>
      <c r="I53" s="137"/>
      <c r="J53" s="418"/>
      <c r="K53" s="137"/>
      <c r="L53" s="209">
        <f t="shared" ref="L53:L55" si="5">ROUND(J53*4/104,2)</f>
        <v>0</v>
      </c>
      <c r="M53" s="427"/>
      <c r="N53" s="188"/>
      <c r="O53" s="433"/>
      <c r="P53" s="93"/>
      <c r="Q53" s="160"/>
      <c r="R53" s="93"/>
      <c r="S53" s="93"/>
      <c r="T53" s="93"/>
      <c r="U53" s="93"/>
      <c r="V53" s="137"/>
      <c r="W53" s="137"/>
      <c r="X53" s="137"/>
      <c r="Y53" s="137"/>
    </row>
    <row r="54" spans="1:25" ht="13.15" hidden="1" customHeight="1">
      <c r="A54" s="137"/>
      <c r="B54" s="182"/>
      <c r="C54" s="210"/>
      <c r="D54" s="211"/>
      <c r="E54" s="211"/>
      <c r="F54" s="212"/>
      <c r="G54" s="212"/>
      <c r="H54" s="213"/>
      <c r="I54" s="137"/>
      <c r="J54" s="419"/>
      <c r="K54" s="137"/>
      <c r="L54" s="209">
        <f t="shared" si="5"/>
        <v>0</v>
      </c>
      <c r="M54" s="427"/>
      <c r="N54" s="188"/>
      <c r="O54" s="433"/>
      <c r="P54" s="93"/>
      <c r="Q54" s="160"/>
      <c r="R54" s="93"/>
      <c r="S54" s="93"/>
      <c r="T54" s="93"/>
      <c r="U54" s="93"/>
      <c r="V54" s="137"/>
      <c r="W54" s="137"/>
      <c r="X54" s="137"/>
      <c r="Y54" s="137"/>
    </row>
    <row r="55" spans="1:25" ht="13.5" hidden="1" customHeight="1" thickBot="1">
      <c r="A55" s="137"/>
      <c r="B55" s="182"/>
      <c r="C55" s="210"/>
      <c r="D55" s="211"/>
      <c r="E55" s="211"/>
      <c r="F55" s="212"/>
      <c r="G55" s="212"/>
      <c r="H55" s="213"/>
      <c r="I55" s="137"/>
      <c r="J55" s="419"/>
      <c r="K55" s="137"/>
      <c r="L55" s="214">
        <f t="shared" si="5"/>
        <v>0</v>
      </c>
      <c r="M55" s="428"/>
      <c r="N55" s="215"/>
      <c r="O55" s="434"/>
      <c r="P55" s="93"/>
      <c r="Q55" s="160"/>
      <c r="R55" s="93"/>
      <c r="S55" s="93"/>
      <c r="T55" s="93"/>
      <c r="U55" s="93"/>
      <c r="V55" s="137"/>
      <c r="W55" s="137"/>
      <c r="X55" s="137"/>
      <c r="Y55" s="137"/>
    </row>
    <row r="56" spans="1:25" ht="13.5" thickBot="1">
      <c r="A56" s="137"/>
      <c r="B56" s="169"/>
      <c r="C56" s="170"/>
      <c r="D56" s="170"/>
      <c r="E56" s="170"/>
      <c r="F56" s="170"/>
      <c r="G56" s="170"/>
      <c r="H56" s="171" t="s">
        <v>0</v>
      </c>
      <c r="I56" s="137"/>
      <c r="J56" s="424">
        <f>SUM(J43:J52)</f>
        <v>0</v>
      </c>
      <c r="K56" s="137"/>
      <c r="L56" s="216">
        <f>SUM(L43:L55)</f>
        <v>0</v>
      </c>
      <c r="M56" s="429" t="str">
        <f>IF(ISERROR(J56/L56),"",J56/L56)</f>
        <v/>
      </c>
      <c r="N56" s="217"/>
      <c r="O56" s="435"/>
      <c r="P56" s="93"/>
      <c r="Q56" s="160"/>
      <c r="R56" s="93"/>
      <c r="S56" s="93"/>
      <c r="T56" s="93"/>
      <c r="U56" s="93"/>
      <c r="V56" s="137"/>
      <c r="W56" s="137"/>
      <c r="X56" s="137"/>
      <c r="Y56" s="137"/>
    </row>
    <row r="57" spans="1:25" ht="3.75" customHeight="1">
      <c r="A57" s="137"/>
      <c r="B57" s="169"/>
      <c r="C57" s="170"/>
      <c r="D57" s="170"/>
      <c r="E57" s="170"/>
      <c r="F57" s="170"/>
      <c r="G57" s="170"/>
      <c r="H57" s="178"/>
      <c r="J57" s="179"/>
      <c r="K57" s="137"/>
      <c r="P57" s="121"/>
      <c r="Q57" s="137"/>
      <c r="R57" s="93"/>
      <c r="S57" s="93"/>
      <c r="T57" s="93"/>
      <c r="U57" s="93"/>
      <c r="V57" s="137"/>
      <c r="W57" s="137"/>
      <c r="X57" s="137"/>
      <c r="Y57" s="137"/>
    </row>
    <row r="58" spans="1:25" ht="6.75" customHeight="1" thickBot="1">
      <c r="A58" s="137"/>
      <c r="B58" s="218"/>
      <c r="C58" s="178"/>
      <c r="D58" s="178"/>
      <c r="E58" s="178"/>
      <c r="F58" s="178"/>
      <c r="G58" s="178"/>
      <c r="H58" s="170"/>
      <c r="I58" s="137"/>
      <c r="J58" s="219"/>
      <c r="K58" s="137"/>
      <c r="L58" s="137"/>
      <c r="M58" s="137"/>
      <c r="N58" s="137"/>
      <c r="O58" s="137"/>
      <c r="P58" s="121"/>
      <c r="Q58" s="137"/>
      <c r="R58" s="93"/>
      <c r="S58" s="93"/>
      <c r="T58" s="93"/>
      <c r="U58" s="93"/>
      <c r="V58" s="137"/>
      <c r="W58" s="137"/>
      <c r="X58" s="137"/>
      <c r="Y58" s="137"/>
    </row>
    <row r="59" spans="1:25" ht="13.5" thickBot="1">
      <c r="A59" s="137"/>
      <c r="B59" s="546" t="s">
        <v>42</v>
      </c>
      <c r="C59" s="547"/>
      <c r="D59" s="547"/>
      <c r="E59" s="548"/>
      <c r="F59" s="549" t="s">
        <v>43</v>
      </c>
      <c r="G59" s="550"/>
      <c r="H59" s="220"/>
      <c r="I59" s="137"/>
      <c r="J59" s="423" t="s">
        <v>54</v>
      </c>
      <c r="K59" s="137"/>
      <c r="L59" s="221" t="s">
        <v>55</v>
      </c>
      <c r="M59" s="222" t="s">
        <v>56</v>
      </c>
      <c r="N59" s="223"/>
      <c r="O59" s="142"/>
      <c r="P59" s="121"/>
      <c r="Q59" s="137"/>
      <c r="R59" s="93"/>
      <c r="S59" s="93"/>
      <c r="T59" s="93"/>
      <c r="U59" s="93"/>
      <c r="V59" s="137"/>
      <c r="W59" s="137"/>
      <c r="X59" s="137"/>
      <c r="Y59" s="137"/>
    </row>
    <row r="60" spans="1:25" ht="25.5" customHeight="1" thickBot="1">
      <c r="A60" s="137"/>
      <c r="B60" s="551" t="str">
        <f>G4</f>
        <v>V</v>
      </c>
      <c r="C60" s="552"/>
      <c r="D60" s="552"/>
      <c r="E60" s="553"/>
      <c r="F60" s="554"/>
      <c r="G60" s="555"/>
      <c r="H60" s="224"/>
      <c r="I60" s="137"/>
      <c r="J60" s="420">
        <f>J56+J39+J26+J15</f>
        <v>0</v>
      </c>
      <c r="L60" s="421">
        <f>+L56+L26+L15+L39</f>
        <v>0</v>
      </c>
      <c r="M60" s="422" t="str">
        <f>IF(COUNT(M56,M39,M26,M15)=0,"",AVERAGE(M56,M39,M26,M15))</f>
        <v/>
      </c>
      <c r="N60" s="159"/>
      <c r="O60" s="225"/>
      <c r="P60" s="121"/>
      <c r="Q60" s="225"/>
      <c r="R60" s="93"/>
      <c r="S60" s="93"/>
      <c r="T60" s="93"/>
      <c r="U60" s="93"/>
      <c r="V60" s="137"/>
      <c r="W60" s="137"/>
      <c r="X60" s="137"/>
      <c r="Y60" s="137"/>
    </row>
    <row r="61" spans="1:25" ht="16.5" customHeight="1">
      <c r="A61" s="137"/>
      <c r="B61" s="226"/>
      <c r="C61" s="137"/>
      <c r="D61" s="137"/>
      <c r="E61" s="137"/>
      <c r="F61" s="137"/>
      <c r="G61" s="137"/>
      <c r="H61" s="142"/>
      <c r="I61" s="137"/>
      <c r="J61" s="227"/>
      <c r="K61" s="154"/>
      <c r="L61" s="154"/>
      <c r="M61" s="154"/>
      <c r="N61" s="137"/>
      <c r="O61" s="137"/>
      <c r="P61" s="121"/>
      <c r="Q61" s="137"/>
      <c r="R61" s="137"/>
      <c r="S61" s="137"/>
      <c r="T61" s="137"/>
      <c r="U61" s="137"/>
      <c r="V61" s="137"/>
      <c r="W61" s="137"/>
      <c r="X61" s="137"/>
      <c r="Y61" s="137"/>
    </row>
    <row r="62" spans="1:25" ht="17.25" customHeight="1">
      <c r="A62" s="137"/>
      <c r="B62" s="22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154"/>
      <c r="O62" s="228"/>
      <c r="P62" s="121"/>
      <c r="Q62" s="137"/>
      <c r="R62" s="533"/>
      <c r="S62" s="533"/>
      <c r="T62" s="533"/>
      <c r="U62" s="137"/>
      <c r="V62" s="137"/>
      <c r="W62" s="137"/>
      <c r="X62" s="137"/>
      <c r="Y62" s="137"/>
    </row>
    <row r="63" spans="1:25" ht="13.5" customHeight="1">
      <c r="A63" s="137"/>
      <c r="B63" s="100" t="s">
        <v>113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229"/>
      <c r="O63" s="137"/>
      <c r="P63" s="121"/>
      <c r="Q63" s="137"/>
      <c r="R63" s="198"/>
      <c r="S63" s="198"/>
      <c r="T63" s="198"/>
      <c r="U63" s="137"/>
      <c r="V63" s="137"/>
      <c r="W63" s="137"/>
      <c r="X63" s="137"/>
      <c r="Y63" s="137"/>
    </row>
    <row r="64" spans="1:25" ht="15" customHeight="1">
      <c r="A64" s="137"/>
      <c r="B64" s="100" t="s">
        <v>98</v>
      </c>
      <c r="C64" s="230"/>
      <c r="D64" s="230"/>
      <c r="E64" s="230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21"/>
      <c r="Q64" s="137"/>
      <c r="R64" s="198"/>
      <c r="S64" s="198"/>
      <c r="T64" s="198"/>
      <c r="U64" s="137"/>
      <c r="V64" s="137"/>
      <c r="W64" s="137"/>
      <c r="X64" s="137"/>
      <c r="Y64" s="137"/>
    </row>
    <row r="65" spans="1:25" ht="15.75">
      <c r="A65" s="137"/>
      <c r="B65" s="231" t="s">
        <v>112</v>
      </c>
      <c r="C65" s="230"/>
      <c r="D65" s="230"/>
      <c r="E65" s="230"/>
      <c r="F65" s="137"/>
      <c r="G65" s="232"/>
      <c r="H65" s="232"/>
      <c r="I65" s="232"/>
      <c r="J65" s="233"/>
      <c r="K65" s="137"/>
      <c r="L65" s="121"/>
      <c r="M65" s="229"/>
      <c r="N65" s="229"/>
      <c r="O65" s="137"/>
      <c r="P65" s="121"/>
      <c r="Q65" s="137"/>
      <c r="R65" s="198"/>
      <c r="S65" s="198"/>
      <c r="T65" s="198"/>
      <c r="U65" s="137"/>
      <c r="V65" s="137"/>
      <c r="W65" s="137"/>
      <c r="X65" s="137"/>
      <c r="Y65" s="137"/>
    </row>
    <row r="66" spans="1:25">
      <c r="A66" s="137"/>
      <c r="B66" s="226"/>
      <c r="C66" s="137"/>
      <c r="D66" s="137"/>
      <c r="E66" s="137"/>
      <c r="F66" s="137"/>
      <c r="G66" s="137"/>
      <c r="H66" s="137"/>
      <c r="I66" s="137"/>
      <c r="J66" s="229"/>
      <c r="K66" s="137"/>
      <c r="L66" s="121"/>
      <c r="M66" s="229"/>
      <c r="N66" s="229"/>
      <c r="O66" s="137"/>
      <c r="P66" s="121"/>
      <c r="Q66" s="137"/>
      <c r="R66" s="198"/>
      <c r="S66" s="198"/>
      <c r="T66" s="198"/>
      <c r="U66" s="137"/>
      <c r="V66" s="137"/>
      <c r="W66" s="137"/>
      <c r="X66" s="137"/>
      <c r="Y66" s="137"/>
    </row>
    <row r="67" spans="1:25">
      <c r="A67" s="137"/>
      <c r="B67" s="226"/>
      <c r="C67" s="137"/>
      <c r="D67" s="137"/>
      <c r="E67" s="137"/>
      <c r="F67" s="137"/>
      <c r="G67" s="137"/>
      <c r="H67" s="225"/>
      <c r="I67" s="137"/>
      <c r="J67" s="137"/>
      <c r="K67" s="137"/>
      <c r="L67" s="121"/>
      <c r="M67" s="225"/>
      <c r="N67" s="229"/>
      <c r="O67" s="234"/>
      <c r="P67" s="121"/>
      <c r="Q67" s="137"/>
      <c r="R67" s="198"/>
      <c r="S67" s="198"/>
      <c r="T67" s="198"/>
      <c r="U67" s="137"/>
      <c r="V67" s="137"/>
      <c r="W67" s="137"/>
      <c r="X67" s="137"/>
      <c r="Y67" s="137"/>
    </row>
    <row r="68" spans="1:25">
      <c r="A68" s="137"/>
      <c r="B68" s="226"/>
      <c r="C68" s="137"/>
      <c r="D68" s="137"/>
      <c r="E68" s="137"/>
      <c r="F68" s="137"/>
      <c r="G68" s="225"/>
      <c r="H68" s="225"/>
      <c r="I68" s="137"/>
      <c r="J68" s="229"/>
      <c r="K68" s="137"/>
      <c r="L68" s="121"/>
      <c r="M68" s="229"/>
      <c r="N68" s="229"/>
      <c r="O68" s="234"/>
      <c r="P68" s="121"/>
      <c r="Q68" s="137"/>
      <c r="R68" s="198"/>
      <c r="S68" s="198"/>
      <c r="T68" s="198"/>
      <c r="U68" s="137"/>
      <c r="V68" s="137"/>
      <c r="W68" s="137"/>
      <c r="X68" s="137"/>
      <c r="Y68" s="137"/>
    </row>
    <row r="69" spans="1:25">
      <c r="A69" s="137"/>
      <c r="B69" s="226"/>
      <c r="C69" s="137"/>
      <c r="D69" s="137"/>
      <c r="E69" s="137"/>
      <c r="F69" s="137"/>
      <c r="G69" s="93"/>
      <c r="H69" s="93"/>
      <c r="I69" s="93"/>
      <c r="J69" s="93"/>
      <c r="K69" s="93"/>
      <c r="L69" s="93"/>
      <c r="M69" s="93"/>
      <c r="N69" s="93"/>
      <c r="O69" s="93"/>
      <c r="P69" s="121"/>
      <c r="Q69" s="137"/>
      <c r="R69" s="198"/>
      <c r="S69" s="198"/>
      <c r="T69" s="198"/>
      <c r="U69" s="137"/>
      <c r="V69" s="137"/>
      <c r="W69" s="137"/>
      <c r="X69" s="137"/>
      <c r="Y69" s="137"/>
    </row>
    <row r="70" spans="1:25">
      <c r="A70" s="137"/>
      <c r="B70" s="226"/>
      <c r="C70" s="137"/>
      <c r="D70" s="137"/>
      <c r="E70" s="137"/>
      <c r="F70" s="225"/>
      <c r="G70" s="93"/>
      <c r="H70" s="93"/>
      <c r="I70" s="93"/>
      <c r="J70" s="93"/>
      <c r="K70" s="93"/>
      <c r="L70" s="93"/>
      <c r="M70" s="93"/>
      <c r="N70" s="93"/>
      <c r="O70" s="93"/>
      <c r="P70" s="121"/>
      <c r="Q70" s="137"/>
      <c r="R70" s="198"/>
      <c r="S70" s="198"/>
      <c r="T70" s="198"/>
      <c r="U70" s="137"/>
      <c r="V70" s="137"/>
      <c r="W70" s="137"/>
      <c r="X70" s="137"/>
      <c r="Y70" s="137"/>
    </row>
    <row r="71" spans="1:25">
      <c r="A71" s="137"/>
      <c r="B71" s="226"/>
      <c r="C71" s="137"/>
      <c r="D71" s="137"/>
      <c r="E71" s="137"/>
      <c r="F71" s="137"/>
      <c r="G71" s="93"/>
      <c r="H71" s="93"/>
      <c r="I71" s="93"/>
      <c r="J71" s="93"/>
      <c r="K71" s="93"/>
      <c r="L71" s="93"/>
      <c r="M71" s="93"/>
      <c r="N71" s="93"/>
      <c r="O71" s="93"/>
      <c r="P71" s="121"/>
      <c r="Q71" s="137"/>
      <c r="R71" s="198"/>
      <c r="S71" s="198"/>
      <c r="T71" s="198"/>
      <c r="U71" s="137"/>
      <c r="V71" s="137"/>
      <c r="W71" s="137"/>
      <c r="X71" s="137"/>
      <c r="Y71" s="137"/>
    </row>
    <row r="72" spans="1:25">
      <c r="A72" s="137"/>
      <c r="B72" s="226"/>
      <c r="C72" s="137"/>
      <c r="D72" s="137"/>
      <c r="E72" s="137"/>
      <c r="F72" s="137"/>
      <c r="G72" s="93"/>
      <c r="H72" s="93"/>
      <c r="I72" s="93"/>
      <c r="J72" s="93"/>
      <c r="K72" s="93"/>
      <c r="L72" s="93"/>
      <c r="M72" s="93"/>
      <c r="N72" s="93"/>
      <c r="O72" s="93"/>
      <c r="P72" s="121"/>
      <c r="Q72" s="137"/>
      <c r="R72" s="198"/>
      <c r="S72" s="198"/>
      <c r="T72" s="198"/>
      <c r="U72" s="137"/>
      <c r="V72" s="137"/>
      <c r="W72" s="137"/>
      <c r="X72" s="137"/>
      <c r="Y72" s="137"/>
    </row>
    <row r="73" spans="1:25">
      <c r="A73" s="137"/>
      <c r="B73" s="226"/>
      <c r="C73" s="137"/>
      <c r="D73" s="137"/>
      <c r="E73" s="137"/>
      <c r="F73" s="137"/>
      <c r="G73" s="93"/>
      <c r="H73" s="93"/>
      <c r="I73" s="93"/>
      <c r="J73" s="93"/>
      <c r="K73" s="93"/>
      <c r="L73" s="93"/>
      <c r="M73" s="93"/>
      <c r="N73" s="93"/>
      <c r="O73" s="93"/>
      <c r="P73" s="121"/>
      <c r="Q73" s="137"/>
      <c r="R73" s="198"/>
      <c r="S73" s="198"/>
      <c r="T73" s="198"/>
      <c r="U73" s="137"/>
      <c r="V73" s="137"/>
      <c r="W73" s="137"/>
      <c r="X73" s="137"/>
      <c r="Y73" s="137"/>
    </row>
    <row r="74" spans="1:25">
      <c r="A74" s="137"/>
      <c r="B74" s="226"/>
      <c r="C74" s="137"/>
      <c r="D74" s="137"/>
      <c r="E74" s="137"/>
      <c r="F74" s="137"/>
      <c r="G74" s="93"/>
      <c r="H74" s="93"/>
      <c r="I74" s="93"/>
      <c r="J74" s="93"/>
      <c r="K74" s="93"/>
      <c r="L74" s="93"/>
      <c r="M74" s="93"/>
      <c r="N74" s="93"/>
      <c r="O74" s="93"/>
      <c r="P74" s="121"/>
      <c r="Q74" s="137"/>
      <c r="R74" s="198"/>
      <c r="S74" s="198"/>
      <c r="T74" s="198"/>
      <c r="U74" s="137"/>
      <c r="V74" s="137"/>
      <c r="W74" s="137"/>
      <c r="X74" s="137"/>
      <c r="Y74" s="137"/>
    </row>
    <row r="75" spans="1:25">
      <c r="A75" s="137"/>
      <c r="B75" s="226"/>
      <c r="C75" s="137"/>
      <c r="D75" s="137"/>
      <c r="E75" s="137"/>
      <c r="F75" s="137"/>
      <c r="G75" s="93"/>
      <c r="H75" s="93"/>
      <c r="I75" s="93"/>
      <c r="J75" s="93"/>
      <c r="K75" s="93"/>
      <c r="L75" s="93"/>
      <c r="M75" s="93"/>
      <c r="N75" s="93"/>
      <c r="O75" s="93"/>
      <c r="P75" s="121"/>
      <c r="Q75" s="137"/>
      <c r="R75" s="198"/>
      <c r="S75" s="198"/>
      <c r="T75" s="198"/>
      <c r="U75" s="137"/>
      <c r="V75" s="137"/>
      <c r="W75" s="137"/>
      <c r="X75" s="137"/>
      <c r="Y75" s="137"/>
    </row>
    <row r="76" spans="1:25">
      <c r="A76" s="137"/>
      <c r="B76" s="226"/>
      <c r="C76" s="137"/>
      <c r="D76" s="137"/>
      <c r="E76" s="137"/>
      <c r="F76" s="137"/>
      <c r="G76" s="93"/>
      <c r="H76" s="93"/>
      <c r="I76" s="93"/>
      <c r="J76" s="93"/>
      <c r="K76" s="93"/>
      <c r="L76" s="93"/>
      <c r="M76" s="93"/>
      <c r="N76" s="93"/>
      <c r="O76" s="93"/>
      <c r="P76" s="121"/>
      <c r="Q76" s="137"/>
      <c r="R76" s="198"/>
      <c r="S76" s="198"/>
      <c r="T76" s="198"/>
      <c r="U76" s="137"/>
      <c r="V76" s="137"/>
      <c r="W76" s="137"/>
      <c r="X76" s="137"/>
      <c r="Y76" s="137"/>
    </row>
    <row r="77" spans="1:25">
      <c r="A77" s="137"/>
      <c r="B77" s="226"/>
      <c r="C77" s="137"/>
      <c r="D77" s="137"/>
      <c r="E77" s="137"/>
      <c r="F77" s="137"/>
      <c r="G77" s="93"/>
      <c r="H77" s="93"/>
      <c r="I77" s="93"/>
      <c r="J77" s="93"/>
      <c r="K77" s="93"/>
      <c r="L77" s="93"/>
      <c r="M77" s="93"/>
      <c r="N77" s="93"/>
      <c r="O77" s="93"/>
      <c r="P77" s="121"/>
      <c r="Q77" s="137"/>
      <c r="R77" s="198"/>
      <c r="S77" s="198"/>
      <c r="T77" s="198"/>
      <c r="U77" s="137"/>
      <c r="V77" s="137"/>
      <c r="W77" s="137"/>
      <c r="X77" s="137"/>
      <c r="Y77" s="137"/>
    </row>
    <row r="78" spans="1:25">
      <c r="A78" s="137"/>
      <c r="B78" s="226"/>
      <c r="C78" s="137"/>
      <c r="D78" s="137"/>
      <c r="E78" s="137"/>
      <c r="F78" s="137"/>
      <c r="G78" s="93"/>
      <c r="H78" s="93"/>
      <c r="I78" s="93"/>
      <c r="J78" s="93"/>
      <c r="K78" s="93"/>
      <c r="L78" s="93"/>
      <c r="M78" s="93"/>
      <c r="N78" s="93"/>
      <c r="O78" s="93"/>
      <c r="P78" s="121"/>
      <c r="Q78" s="137"/>
      <c r="R78" s="198"/>
      <c r="S78" s="198"/>
      <c r="T78" s="198"/>
      <c r="U78" s="137"/>
      <c r="V78" s="137"/>
      <c r="W78" s="137"/>
      <c r="X78" s="137"/>
      <c r="Y78" s="137"/>
    </row>
    <row r="79" spans="1:25">
      <c r="A79" s="137"/>
      <c r="B79" s="226"/>
      <c r="C79" s="137"/>
      <c r="D79" s="137"/>
      <c r="E79" s="137"/>
      <c r="F79" s="137"/>
      <c r="G79" s="93"/>
      <c r="H79" s="93"/>
      <c r="I79" s="93"/>
      <c r="J79" s="93"/>
      <c r="K79" s="93"/>
      <c r="L79" s="93"/>
      <c r="M79" s="93"/>
      <c r="N79" s="93"/>
      <c r="O79" s="93"/>
      <c r="P79" s="121"/>
      <c r="Q79" s="137"/>
      <c r="R79" s="137"/>
      <c r="S79" s="137"/>
      <c r="T79" s="137"/>
      <c r="U79" s="137"/>
      <c r="V79" s="137"/>
      <c r="W79" s="137"/>
      <c r="X79" s="137"/>
      <c r="Y79" s="137"/>
    </row>
    <row r="80" spans="1:25">
      <c r="A80" s="137"/>
      <c r="B80" s="226"/>
      <c r="C80" s="137"/>
      <c r="D80" s="137"/>
      <c r="E80" s="137"/>
      <c r="F80" s="137"/>
      <c r="G80" s="93"/>
      <c r="H80" s="93"/>
      <c r="I80" s="93"/>
      <c r="J80" s="93"/>
      <c r="K80" s="93"/>
      <c r="L80" s="93"/>
      <c r="M80" s="93"/>
      <c r="N80" s="93"/>
      <c r="O80" s="93"/>
      <c r="P80" s="121"/>
      <c r="Q80" s="137"/>
      <c r="R80" s="137"/>
      <c r="S80" s="137"/>
      <c r="T80" s="137"/>
      <c r="U80" s="137"/>
      <c r="V80" s="137"/>
      <c r="W80" s="137"/>
      <c r="X80" s="137"/>
      <c r="Y80" s="137"/>
    </row>
    <row r="81" spans="1:25">
      <c r="A81" s="137"/>
      <c r="B81" s="22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21"/>
      <c r="Q81" s="137"/>
      <c r="R81" s="137"/>
      <c r="S81" s="137"/>
      <c r="T81" s="137"/>
      <c r="U81" s="137"/>
      <c r="V81" s="137"/>
      <c r="W81" s="137"/>
      <c r="X81" s="137"/>
      <c r="Y81" s="137"/>
    </row>
    <row r="82" spans="1:25">
      <c r="R82" s="137"/>
      <c r="S82" s="137"/>
      <c r="T82" s="137"/>
      <c r="U82" s="137"/>
      <c r="V82" s="137"/>
      <c r="W82" s="137"/>
      <c r="X82" s="137"/>
      <c r="Y82" s="137"/>
    </row>
  </sheetData>
  <sheetProtection algorithmName="SHA-512" hashValue="UOaRojyMo9uU90wHD7WlPMwOkXD3M4mhbLo3jSDJo1mmsoIvUSaLoyeEkxBY+TaVh7QlPjPPNmX4k5PzK4c15Q==" saltValue="kfQSnpMB0HSW2U2S+ZYg/w==" spinCount="100000" sheet="1" selectLockedCells="1"/>
  <mergeCells count="61">
    <mergeCell ref="G3:J3"/>
    <mergeCell ref="L3:M3"/>
    <mergeCell ref="G4:J4"/>
    <mergeCell ref="L4:M4"/>
    <mergeCell ref="L5:N5"/>
    <mergeCell ref="C12:G12"/>
    <mergeCell ref="C13:G13"/>
    <mergeCell ref="C14:G14"/>
    <mergeCell ref="C18:H18"/>
    <mergeCell ref="C6:G6"/>
    <mergeCell ref="C7:G7"/>
    <mergeCell ref="C8:G8"/>
    <mergeCell ref="C9:G9"/>
    <mergeCell ref="C10:G10"/>
    <mergeCell ref="C11:G11"/>
    <mergeCell ref="C29:G29"/>
    <mergeCell ref="C30:G30"/>
    <mergeCell ref="C32:G32"/>
    <mergeCell ref="J18:J19"/>
    <mergeCell ref="C19:H19"/>
    <mergeCell ref="C31:G31"/>
    <mergeCell ref="C21:H21"/>
    <mergeCell ref="C22:H22"/>
    <mergeCell ref="C23:H23"/>
    <mergeCell ref="C24:H24"/>
    <mergeCell ref="C25:H25"/>
    <mergeCell ref="C28:H28"/>
    <mergeCell ref="J28:J29"/>
    <mergeCell ref="C20:H20"/>
    <mergeCell ref="C33:G33"/>
    <mergeCell ref="C34:G34"/>
    <mergeCell ref="C35:G35"/>
    <mergeCell ref="C36:G36"/>
    <mergeCell ref="C50:G50"/>
    <mergeCell ref="C44:G44"/>
    <mergeCell ref="C45:G45"/>
    <mergeCell ref="C46:G46"/>
    <mergeCell ref="C47:G47"/>
    <mergeCell ref="C48:G48"/>
    <mergeCell ref="C49:G49"/>
    <mergeCell ref="J41:J42"/>
    <mergeCell ref="N41:N42"/>
    <mergeCell ref="O41:O42"/>
    <mergeCell ref="C42:G42"/>
    <mergeCell ref="C43:G43"/>
    <mergeCell ref="C41:H41"/>
    <mergeCell ref="C51:G51"/>
    <mergeCell ref="C52:G52"/>
    <mergeCell ref="B59:E59"/>
    <mergeCell ref="F59:G59"/>
    <mergeCell ref="B60:E60"/>
    <mergeCell ref="F60:G60"/>
    <mergeCell ref="R62:T62"/>
    <mergeCell ref="M18:M19"/>
    <mergeCell ref="N18:N19"/>
    <mergeCell ref="N6:N7"/>
    <mergeCell ref="M6:M7"/>
    <mergeCell ref="M28:M29"/>
    <mergeCell ref="M41:M42"/>
    <mergeCell ref="N28:N29"/>
    <mergeCell ref="O28:O29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>
    <oddFooter>&amp;C&amp;Z&amp;F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1CA-4BEA-42E2-A79E-6C0C411AC7A2}">
  <sheetPr>
    <tabColor theme="1" tint="4.9989318521683403E-2"/>
    <pageSetUpPr fitToPage="1"/>
  </sheetPr>
  <dimension ref="A1:BY187"/>
  <sheetViews>
    <sheetView showZeros="0" topLeftCell="A4" workbookViewId="0">
      <selection activeCell="B9" sqref="B9"/>
    </sheetView>
  </sheetViews>
  <sheetFormatPr baseColWidth="10" defaultColWidth="11.42578125" defaultRowHeight="12.75" outlineLevelRow="1"/>
  <cols>
    <col min="1" max="1" width="3.85546875" customWidth="1"/>
    <col min="2" max="2" width="14.85546875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2" max="13" width="14.85546875"/>
    <col min="14" max="14" width="14.140625" customWidth="1"/>
  </cols>
  <sheetData>
    <row r="1" spans="1:77" ht="21" hidden="1" customHeight="1" outlineLevel="1">
      <c r="K1" s="11"/>
      <c r="L1" s="71">
        <v>0.5</v>
      </c>
      <c r="M1" s="71">
        <f>15/115</f>
        <v>0.13043478260869565</v>
      </c>
    </row>
    <row r="2" spans="1:77" ht="29.25" hidden="1" customHeight="1" outlineLevel="1">
      <c r="L2" s="72"/>
      <c r="M2" s="73" t="s">
        <v>32</v>
      </c>
    </row>
    <row r="3" spans="1:77" ht="13.5" hidden="1" outlineLevel="1" thickBot="1"/>
    <row r="4" spans="1:77" ht="16.5" customHeight="1" collapsed="1" thickBot="1">
      <c r="A4" s="93"/>
      <c r="B4" s="22"/>
      <c r="C4" s="671" t="s">
        <v>214</v>
      </c>
      <c r="D4" s="672"/>
      <c r="E4" s="673"/>
      <c r="F4" s="662" t="s">
        <v>77</v>
      </c>
      <c r="G4" s="663"/>
      <c r="H4" s="663"/>
      <c r="I4" s="664"/>
      <c r="J4" s="94"/>
      <c r="K4" s="654" t="s">
        <v>64</v>
      </c>
      <c r="L4" s="655"/>
      <c r="M4" s="20" t="s">
        <v>22</v>
      </c>
      <c r="N4" s="93"/>
      <c r="O4" s="289" t="s">
        <v>117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</row>
    <row r="5" spans="1:77" ht="39" customHeight="1" thickBot="1">
      <c r="A5" s="93"/>
      <c r="B5" s="22"/>
      <c r="C5" s="674"/>
      <c r="D5" s="674"/>
      <c r="E5" s="675"/>
      <c r="F5" s="665" t="str">
        <f>'FDT - Tech pompe'!E2</f>
        <v>V</v>
      </c>
      <c r="G5" s="666"/>
      <c r="H5" s="666"/>
      <c r="I5" s="667"/>
      <c r="J5" s="95"/>
      <c r="K5" s="656">
        <f>LOOKUP(M5,Period!A3:A55,Period!C3:C55)</f>
        <v>45654</v>
      </c>
      <c r="L5" s="657"/>
      <c r="M5" s="70">
        <f>'FDT - Tech pompe'!E5</f>
        <v>1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</row>
    <row r="6" spans="1:77" ht="13.5" thickBot="1">
      <c r="A6" s="93"/>
      <c r="B6" s="93"/>
      <c r="C6" s="93"/>
      <c r="D6" s="93"/>
      <c r="E6" s="93"/>
      <c r="F6" s="93"/>
      <c r="G6" s="93"/>
      <c r="H6" s="93"/>
      <c r="I6" s="104">
        <v>40</v>
      </c>
      <c r="J6" s="93"/>
      <c r="K6" s="686" t="s">
        <v>76</v>
      </c>
      <c r="L6" s="687"/>
      <c r="M6" s="688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</row>
    <row r="7" spans="1:77" ht="39" thickBot="1">
      <c r="A7" s="93"/>
      <c r="B7" s="7" t="s">
        <v>1</v>
      </c>
      <c r="C7" s="689" t="s">
        <v>169</v>
      </c>
      <c r="D7" s="690"/>
      <c r="E7" s="690"/>
      <c r="F7" s="691"/>
      <c r="G7" s="309" t="s">
        <v>23</v>
      </c>
      <c r="H7" s="93"/>
      <c r="I7" s="263" t="s">
        <v>81</v>
      </c>
      <c r="J7" s="93"/>
      <c r="K7" s="23" t="s">
        <v>5</v>
      </c>
      <c r="L7" s="676" t="s">
        <v>82</v>
      </c>
      <c r="M7" s="23" t="s">
        <v>83</v>
      </c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</row>
    <row r="8" spans="1:77" ht="35.25" customHeight="1" thickBot="1">
      <c r="A8" s="93"/>
      <c r="B8" s="120" t="s">
        <v>47</v>
      </c>
      <c r="C8" s="692" t="s">
        <v>170</v>
      </c>
      <c r="D8" s="693"/>
      <c r="E8" s="693"/>
      <c r="F8" s="694"/>
      <c r="G8" s="311">
        <v>0.64</v>
      </c>
      <c r="H8" s="93"/>
      <c r="I8" s="34"/>
      <c r="J8" s="93"/>
      <c r="K8" s="374" t="s">
        <v>32</v>
      </c>
      <c r="L8" s="677"/>
      <c r="M8" s="119" t="s">
        <v>84</v>
      </c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</row>
    <row r="9" spans="1:77">
      <c r="A9" s="93"/>
      <c r="B9" s="279"/>
      <c r="C9" s="668"/>
      <c r="D9" s="669"/>
      <c r="E9" s="669"/>
      <c r="F9" s="670"/>
      <c r="G9" s="253"/>
      <c r="H9" s="96"/>
      <c r="I9" s="328">
        <f>+IF(G9-$I$6&gt;0,(G9-$I$6)*$G$8,0)</f>
        <v>0</v>
      </c>
      <c r="K9" s="398">
        <f t="shared" ref="K9:K17" si="0">ROUND(I9*$M$1,2)</f>
        <v>0</v>
      </c>
      <c r="L9" s="336"/>
      <c r="M9" s="398">
        <f t="shared" ref="M9:M17" si="1">I9-K9</f>
        <v>0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</row>
    <row r="10" spans="1:77">
      <c r="A10" s="93"/>
      <c r="B10" s="280"/>
      <c r="C10" s="626"/>
      <c r="D10" s="627"/>
      <c r="E10" s="627"/>
      <c r="F10" s="628"/>
      <c r="G10" s="254"/>
      <c r="H10" s="96"/>
      <c r="I10" s="326">
        <f t="shared" ref="I10:I13" si="2">+IF(G10-$I$6&gt;0,(G10-$I$6)*$G$8,0)</f>
        <v>0</v>
      </c>
      <c r="J10" s="93"/>
      <c r="K10" s="399">
        <f t="shared" si="0"/>
        <v>0</v>
      </c>
      <c r="L10" s="330"/>
      <c r="M10" s="399">
        <f t="shared" si="1"/>
        <v>0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</row>
    <row r="11" spans="1:77">
      <c r="A11" s="93"/>
      <c r="B11" s="280"/>
      <c r="C11" s="626"/>
      <c r="D11" s="627"/>
      <c r="E11" s="627"/>
      <c r="F11" s="628"/>
      <c r="G11" s="254"/>
      <c r="H11" s="96"/>
      <c r="I11" s="326">
        <f t="shared" si="2"/>
        <v>0</v>
      </c>
      <c r="J11" s="93"/>
      <c r="K11" s="399">
        <f t="shared" si="0"/>
        <v>0</v>
      </c>
      <c r="L11" s="330"/>
      <c r="M11" s="399">
        <f t="shared" si="1"/>
        <v>0</v>
      </c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</row>
    <row r="12" spans="1:77">
      <c r="A12" s="93"/>
      <c r="B12" s="280"/>
      <c r="C12" s="626"/>
      <c r="D12" s="627"/>
      <c r="E12" s="627"/>
      <c r="F12" s="628"/>
      <c r="G12" s="254"/>
      <c r="H12" s="96"/>
      <c r="I12" s="326">
        <f t="shared" si="2"/>
        <v>0</v>
      </c>
      <c r="J12" s="93"/>
      <c r="K12" s="399">
        <f t="shared" si="0"/>
        <v>0</v>
      </c>
      <c r="L12" s="336"/>
      <c r="M12" s="399">
        <f t="shared" si="1"/>
        <v>0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</row>
    <row r="13" spans="1:77">
      <c r="A13" s="93"/>
      <c r="B13" s="281"/>
      <c r="C13" s="626"/>
      <c r="D13" s="627"/>
      <c r="E13" s="627"/>
      <c r="F13" s="628"/>
      <c r="G13" s="65"/>
      <c r="H13" s="96"/>
      <c r="I13" s="326">
        <f t="shared" si="2"/>
        <v>0</v>
      </c>
      <c r="J13" s="93"/>
      <c r="K13" s="399">
        <f t="shared" si="0"/>
        <v>0</v>
      </c>
      <c r="L13" s="330"/>
      <c r="M13" s="399">
        <f t="shared" si="1"/>
        <v>0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</row>
    <row r="14" spans="1:77">
      <c r="A14" s="93"/>
      <c r="B14" s="281"/>
      <c r="C14" s="626"/>
      <c r="D14" s="627"/>
      <c r="E14" s="627"/>
      <c r="F14" s="628"/>
      <c r="G14" s="65"/>
      <c r="H14" s="96"/>
      <c r="I14" s="326">
        <f t="shared" ref="I14:I15" si="3">+IF(G14-$I$6&gt;0,(G14-$I$6)*$G$8,0)</f>
        <v>0</v>
      </c>
      <c r="J14" s="93"/>
      <c r="K14" s="399">
        <f t="shared" ref="K14:K15" si="4">ROUND(I14*$M$1,2)</f>
        <v>0</v>
      </c>
      <c r="L14" s="330"/>
      <c r="M14" s="399">
        <f t="shared" ref="M14:M15" si="5">I14-K14</f>
        <v>0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</row>
    <row r="15" spans="1:77">
      <c r="A15" s="93"/>
      <c r="B15" s="296"/>
      <c r="C15" s="695" t="s">
        <v>168</v>
      </c>
      <c r="D15" s="696"/>
      <c r="E15" s="696"/>
      <c r="F15" s="696"/>
      <c r="G15" s="297"/>
      <c r="H15" s="96"/>
      <c r="I15" s="298">
        <f t="shared" si="3"/>
        <v>0</v>
      </c>
      <c r="J15" s="93"/>
      <c r="K15" s="308">
        <f t="shared" si="4"/>
        <v>0</v>
      </c>
      <c r="L15" s="299"/>
      <c r="M15" s="308">
        <f t="shared" si="5"/>
        <v>0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</row>
    <row r="16" spans="1:77" ht="13.5" thickBot="1">
      <c r="A16" s="93"/>
      <c r="B16" s="281"/>
      <c r="C16" s="626"/>
      <c r="D16" s="627"/>
      <c r="E16" s="627"/>
      <c r="F16" s="628"/>
      <c r="G16" s="65"/>
      <c r="H16" s="96"/>
      <c r="I16" s="326">
        <f>G16*$G$8</f>
        <v>0</v>
      </c>
      <c r="J16" s="93"/>
      <c r="K16" s="399">
        <f t="shared" si="0"/>
        <v>0</v>
      </c>
      <c r="L16" s="330"/>
      <c r="M16" s="399">
        <f t="shared" si="1"/>
        <v>0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</row>
    <row r="17" spans="1:77" ht="13.5" thickBot="1">
      <c r="A17" s="93"/>
      <c r="B17" s="288"/>
      <c r="C17" s="629"/>
      <c r="D17" s="630"/>
      <c r="E17" s="630"/>
      <c r="F17" s="631"/>
      <c r="G17" s="255"/>
      <c r="H17" s="96"/>
      <c r="I17" s="326">
        <f>G17*$G$8</f>
        <v>0</v>
      </c>
      <c r="J17" s="93"/>
      <c r="K17" s="398">
        <f t="shared" si="0"/>
        <v>0</v>
      </c>
      <c r="L17" s="400"/>
      <c r="M17" s="399">
        <f t="shared" si="1"/>
        <v>0</v>
      </c>
      <c r="N17" s="334" t="s">
        <v>85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</row>
    <row r="18" spans="1:77" ht="13.5" thickBot="1">
      <c r="A18" s="93"/>
      <c r="B18" s="96"/>
      <c r="C18" s="96"/>
      <c r="D18" s="96"/>
      <c r="E18" s="96"/>
      <c r="F18" s="3" t="s">
        <v>0</v>
      </c>
      <c r="G18" s="397">
        <f>SUM(G9:G17)</f>
        <v>0</v>
      </c>
      <c r="H18" s="96"/>
      <c r="I18" s="368">
        <f>SUM(I9:I17)</f>
        <v>0</v>
      </c>
      <c r="J18" s="93"/>
      <c r="K18" s="401">
        <f>SUM(K9:K17)</f>
        <v>0</v>
      </c>
      <c r="L18" s="388"/>
      <c r="M18" s="401">
        <f>SUM(M9:M17)</f>
        <v>0</v>
      </c>
      <c r="N18" s="334">
        <v>54014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</row>
    <row r="19" spans="1:77" ht="5.25" customHeight="1">
      <c r="A19" s="93"/>
      <c r="C19" s="93"/>
      <c r="D19" s="93"/>
      <c r="E19" s="93"/>
      <c r="F19" s="93"/>
      <c r="G19" s="93"/>
      <c r="H19" s="93"/>
      <c r="J19" s="93"/>
      <c r="K19" s="93"/>
      <c r="M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</row>
    <row r="20" spans="1:77" ht="5.25" customHeight="1" thickBot="1">
      <c r="A20" s="93"/>
      <c r="B20" s="93"/>
      <c r="H20" s="93"/>
      <c r="I20" s="93"/>
      <c r="J20" s="93"/>
      <c r="L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</row>
    <row r="21" spans="1:77" ht="13.5" thickBot="1">
      <c r="A21" s="93"/>
      <c r="B21" s="2" t="s">
        <v>75</v>
      </c>
      <c r="C21" s="641" t="s">
        <v>91</v>
      </c>
      <c r="D21" s="642"/>
      <c r="E21" s="642"/>
      <c r="F21" s="642"/>
      <c r="G21" s="643"/>
      <c r="H21" s="93"/>
      <c r="I21" s="2" t="s">
        <v>0</v>
      </c>
      <c r="J21" s="93"/>
      <c r="K21" s="23" t="s">
        <v>5</v>
      </c>
      <c r="L21" s="676" t="s">
        <v>82</v>
      </c>
      <c r="M21" s="23" t="s">
        <v>83</v>
      </c>
      <c r="N21" s="96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</row>
    <row r="22" spans="1:77" ht="27" customHeight="1" thickBot="1">
      <c r="A22" s="93"/>
      <c r="B22" s="29" t="s">
        <v>47</v>
      </c>
      <c r="C22" s="683" t="s">
        <v>89</v>
      </c>
      <c r="D22" s="684"/>
      <c r="E22" s="684"/>
      <c r="F22" s="684"/>
      <c r="G22" s="685"/>
      <c r="H22" s="93"/>
      <c r="I22" s="69"/>
      <c r="J22" s="93"/>
      <c r="K22" s="376" t="s">
        <v>33</v>
      </c>
      <c r="L22" s="677"/>
      <c r="M22" s="119" t="s">
        <v>84</v>
      </c>
      <c r="N22" s="96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</row>
    <row r="23" spans="1:77" ht="14.85" customHeight="1" thickBot="1">
      <c r="A23" s="93"/>
      <c r="B23" s="283"/>
      <c r="C23" s="632" t="s">
        <v>92</v>
      </c>
      <c r="D23" s="633"/>
      <c r="E23" s="633"/>
      <c r="F23" s="633"/>
      <c r="G23" s="634"/>
      <c r="H23" s="96"/>
      <c r="I23" s="256"/>
      <c r="J23" s="93"/>
      <c r="K23" s="403">
        <f>$M$1*I23*$L$1</f>
        <v>0</v>
      </c>
      <c r="L23" s="336"/>
      <c r="M23" s="403">
        <f>I23-K23</f>
        <v>0</v>
      </c>
      <c r="N23" s="96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</row>
    <row r="24" spans="1:77" ht="14.85" customHeight="1">
      <c r="A24" s="93"/>
      <c r="B24" s="281"/>
      <c r="C24" s="635" t="s">
        <v>88</v>
      </c>
      <c r="D24" s="636"/>
      <c r="E24" s="636"/>
      <c r="F24" s="636"/>
      <c r="G24" s="637"/>
      <c r="H24" s="96"/>
      <c r="I24" s="257"/>
      <c r="J24" s="93"/>
      <c r="K24" s="399">
        <f>$M$1*I24*$L$1</f>
        <v>0</v>
      </c>
      <c r="L24" s="330"/>
      <c r="M24" s="399">
        <f>I24-K24</f>
        <v>0</v>
      </c>
      <c r="N24" s="96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</row>
    <row r="25" spans="1:77" ht="14.85" customHeight="1">
      <c r="A25" s="93"/>
      <c r="B25" s="281"/>
      <c r="C25" s="635" t="s">
        <v>88</v>
      </c>
      <c r="D25" s="636"/>
      <c r="E25" s="636"/>
      <c r="F25" s="636"/>
      <c r="G25" s="637"/>
      <c r="H25" s="96"/>
      <c r="I25" s="258"/>
      <c r="J25" s="93"/>
      <c r="K25" s="399">
        <f>$M$1*I25*$L$1</f>
        <v>0</v>
      </c>
      <c r="L25" s="330"/>
      <c r="M25" s="399">
        <f>I25-K25</f>
        <v>0</v>
      </c>
      <c r="N25" s="96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</row>
    <row r="26" spans="1:77" ht="14.85" customHeight="1" thickBot="1">
      <c r="A26" s="93"/>
      <c r="B26" s="281"/>
      <c r="C26" s="635" t="s">
        <v>88</v>
      </c>
      <c r="D26" s="636"/>
      <c r="E26" s="636"/>
      <c r="F26" s="636"/>
      <c r="G26" s="637"/>
      <c r="H26" s="96"/>
      <c r="I26" s="258"/>
      <c r="J26" s="93"/>
      <c r="K26" s="399">
        <f>$M$1*I26*$L$1</f>
        <v>0</v>
      </c>
      <c r="L26" s="330"/>
      <c r="M26" s="399">
        <f>I26-K26</f>
        <v>0</v>
      </c>
      <c r="N26" s="96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</row>
    <row r="27" spans="1:77" ht="14.85" customHeight="1" thickBot="1">
      <c r="A27" s="93"/>
      <c r="B27" s="284"/>
      <c r="C27" s="638" t="s">
        <v>88</v>
      </c>
      <c r="D27" s="639"/>
      <c r="E27" s="639"/>
      <c r="F27" s="639"/>
      <c r="G27" s="640"/>
      <c r="H27" s="96"/>
      <c r="I27" s="259"/>
      <c r="J27" s="93"/>
      <c r="K27" s="399">
        <f>$M$1*I27*$L$1</f>
        <v>0</v>
      </c>
      <c r="L27" s="336"/>
      <c r="M27" s="398">
        <f>I27-K27</f>
        <v>0</v>
      </c>
      <c r="N27" s="334" t="s">
        <v>85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</row>
    <row r="28" spans="1:77" ht="13.5" thickBot="1">
      <c r="A28" s="93"/>
      <c r="B28" s="96"/>
      <c r="C28" s="96"/>
      <c r="D28" s="96"/>
      <c r="E28" s="96"/>
      <c r="F28" s="262"/>
      <c r="G28" s="3" t="s">
        <v>0</v>
      </c>
      <c r="H28" s="96"/>
      <c r="I28" s="396">
        <f>SUM(I23:I27)</f>
        <v>0</v>
      </c>
      <c r="J28" s="93"/>
      <c r="K28" s="401">
        <f>SUM(K23:K27)</f>
        <v>0</v>
      </c>
      <c r="L28" s="388"/>
      <c r="M28" s="401">
        <f>SUM(M23:M27)</f>
        <v>0</v>
      </c>
      <c r="N28" s="334">
        <v>54017</v>
      </c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</row>
    <row r="29" spans="1:77" ht="13.5" thickBot="1">
      <c r="A29" s="93"/>
      <c r="B29" s="93"/>
      <c r="C29" s="93"/>
      <c r="D29" s="93"/>
      <c r="E29" s="93"/>
      <c r="F29" s="93"/>
      <c r="H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</row>
    <row r="30" spans="1:77" ht="13.5" thickBot="1">
      <c r="A30" s="93"/>
      <c r="B30" s="7" t="s">
        <v>90</v>
      </c>
      <c r="C30" s="641" t="s">
        <v>17</v>
      </c>
      <c r="D30" s="642"/>
      <c r="E30" s="642"/>
      <c r="F30" s="642"/>
      <c r="G30" s="643"/>
      <c r="H30" s="96"/>
      <c r="I30" s="2" t="s">
        <v>0</v>
      </c>
      <c r="J30" s="96"/>
      <c r="K30" s="23" t="s">
        <v>5</v>
      </c>
      <c r="L30" s="676" t="s">
        <v>82</v>
      </c>
      <c r="M30" s="23" t="s">
        <v>83</v>
      </c>
      <c r="N30" s="658" t="s">
        <v>85</v>
      </c>
      <c r="O30" s="96"/>
      <c r="P30" s="96"/>
      <c r="Q30" s="96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</row>
    <row r="31" spans="1:77" ht="26.25" thickBot="1">
      <c r="A31" s="93"/>
      <c r="B31" s="29" t="s">
        <v>47</v>
      </c>
      <c r="C31" s="678" t="s">
        <v>87</v>
      </c>
      <c r="D31" s="679"/>
      <c r="E31" s="679"/>
      <c r="F31" s="679"/>
      <c r="G31" s="378" t="s">
        <v>96</v>
      </c>
      <c r="H31" s="96"/>
      <c r="I31" s="67"/>
      <c r="J31" s="96"/>
      <c r="K31" s="374" t="s">
        <v>19</v>
      </c>
      <c r="L31" s="677"/>
      <c r="M31" s="119" t="s">
        <v>84</v>
      </c>
      <c r="N31" s="659"/>
      <c r="O31" s="96"/>
      <c r="P31" s="96"/>
      <c r="Q31" s="96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</row>
    <row r="32" spans="1:77">
      <c r="A32" s="93"/>
      <c r="B32" s="283"/>
      <c r="C32" s="668"/>
      <c r="D32" s="669"/>
      <c r="E32" s="669"/>
      <c r="F32" s="670"/>
      <c r="G32" s="402"/>
      <c r="H32" s="96"/>
      <c r="I32" s="118"/>
      <c r="J32" s="96"/>
      <c r="K32" s="331">
        <f>I32*$M$1</f>
        <v>0</v>
      </c>
      <c r="L32" s="336"/>
      <c r="M32" s="331">
        <f t="shared" ref="M32:M38" si="6">I32-K32</f>
        <v>0</v>
      </c>
      <c r="N32" s="336"/>
      <c r="O32" s="96"/>
      <c r="P32" s="96"/>
      <c r="Q32" s="96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</row>
    <row r="33" spans="1:77">
      <c r="A33" s="93"/>
      <c r="B33" s="281"/>
      <c r="C33" s="626"/>
      <c r="D33" s="627"/>
      <c r="E33" s="627"/>
      <c r="F33" s="628"/>
      <c r="G33" s="372"/>
      <c r="H33" s="96"/>
      <c r="I33" s="62"/>
      <c r="J33" s="96"/>
      <c r="K33" s="326">
        <f t="shared" ref="K33:K38" si="7">I33*$M$1</f>
        <v>0</v>
      </c>
      <c r="L33" s="330"/>
      <c r="M33" s="326">
        <f t="shared" si="6"/>
        <v>0</v>
      </c>
      <c r="N33" s="330"/>
      <c r="O33" s="96"/>
      <c r="P33" s="96"/>
      <c r="Q33" s="96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</row>
    <row r="34" spans="1:77">
      <c r="A34" s="93"/>
      <c r="B34" s="281"/>
      <c r="C34" s="626"/>
      <c r="D34" s="627"/>
      <c r="E34" s="627"/>
      <c r="F34" s="628"/>
      <c r="G34" s="372"/>
      <c r="H34" s="96"/>
      <c r="I34" s="62"/>
      <c r="J34" s="96"/>
      <c r="K34" s="326">
        <f t="shared" si="7"/>
        <v>0</v>
      </c>
      <c r="L34" s="330"/>
      <c r="M34" s="326">
        <f t="shared" si="6"/>
        <v>0</v>
      </c>
      <c r="N34" s="330"/>
      <c r="O34" s="96"/>
      <c r="P34" s="96"/>
      <c r="Q34" s="96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</row>
    <row r="35" spans="1:77">
      <c r="A35" s="93"/>
      <c r="B35" s="281"/>
      <c r="C35" s="626"/>
      <c r="D35" s="627"/>
      <c r="E35" s="627"/>
      <c r="F35" s="628"/>
      <c r="G35" s="372"/>
      <c r="H35" s="96"/>
      <c r="I35" s="62"/>
      <c r="J35" s="96"/>
      <c r="K35" s="326">
        <f t="shared" si="7"/>
        <v>0</v>
      </c>
      <c r="L35" s="330"/>
      <c r="M35" s="326">
        <f t="shared" si="6"/>
        <v>0</v>
      </c>
      <c r="N35" s="330"/>
      <c r="O35" s="96"/>
      <c r="P35" s="96"/>
      <c r="Q35" s="96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</row>
    <row r="36" spans="1:77">
      <c r="A36" s="93"/>
      <c r="B36" s="281"/>
      <c r="C36" s="626"/>
      <c r="D36" s="627"/>
      <c r="E36" s="627"/>
      <c r="F36" s="628"/>
      <c r="G36" s="372"/>
      <c r="H36" s="96"/>
      <c r="I36" s="62"/>
      <c r="J36" s="96"/>
      <c r="K36" s="326">
        <f t="shared" si="7"/>
        <v>0</v>
      </c>
      <c r="L36" s="330"/>
      <c r="M36" s="326">
        <f t="shared" si="6"/>
        <v>0</v>
      </c>
      <c r="N36" s="330"/>
      <c r="O36" s="96"/>
      <c r="P36" s="96"/>
      <c r="Q36" s="96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</row>
    <row r="37" spans="1:77">
      <c r="A37" s="93"/>
      <c r="B37" s="281"/>
      <c r="C37" s="626"/>
      <c r="D37" s="627"/>
      <c r="E37" s="627"/>
      <c r="F37" s="628"/>
      <c r="G37" s="372"/>
      <c r="H37" s="96"/>
      <c r="I37" s="62"/>
      <c r="J37" s="96"/>
      <c r="K37" s="326">
        <f t="shared" si="7"/>
        <v>0</v>
      </c>
      <c r="L37" s="330"/>
      <c r="M37" s="326">
        <f t="shared" si="6"/>
        <v>0</v>
      </c>
      <c r="N37" s="330"/>
      <c r="O37" s="96"/>
      <c r="P37" s="96"/>
      <c r="Q37" s="96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</row>
    <row r="38" spans="1:77" ht="13.5" thickBot="1">
      <c r="A38" s="93"/>
      <c r="B38" s="282"/>
      <c r="C38" s="635"/>
      <c r="D38" s="636"/>
      <c r="E38" s="636"/>
      <c r="F38" s="637"/>
      <c r="G38" s="373"/>
      <c r="H38" s="96"/>
      <c r="I38" s="260"/>
      <c r="J38" s="96"/>
      <c r="K38" s="331">
        <f t="shared" si="7"/>
        <v>0</v>
      </c>
      <c r="L38" s="336"/>
      <c r="M38" s="331">
        <f t="shared" si="6"/>
        <v>0</v>
      </c>
      <c r="N38" s="336"/>
      <c r="O38" s="96"/>
      <c r="P38" s="96"/>
      <c r="Q38" s="96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</row>
    <row r="39" spans="1:77" ht="13.5" thickBot="1">
      <c r="A39" s="93"/>
      <c r="B39" s="98"/>
      <c r="C39" s="98"/>
      <c r="D39" s="98"/>
      <c r="E39" s="98"/>
      <c r="F39" s="98"/>
      <c r="G39" s="8" t="s">
        <v>0</v>
      </c>
      <c r="H39" s="96"/>
      <c r="I39" s="368">
        <f>SUM(I32:I38)</f>
        <v>0</v>
      </c>
      <c r="J39" s="96"/>
      <c r="K39" s="383">
        <f>SUM(K32:K38)</f>
        <v>0</v>
      </c>
      <c r="L39" s="388"/>
      <c r="M39" s="383">
        <f>SUM(M32:M38)</f>
        <v>0</v>
      </c>
      <c r="N39" s="388"/>
      <c r="O39" s="96"/>
      <c r="P39" s="96"/>
      <c r="Q39" s="96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</row>
    <row r="40" spans="1:77" ht="13.5" thickBot="1">
      <c r="A40" s="93"/>
      <c r="B40" s="96"/>
      <c r="C40" s="96"/>
      <c r="D40" s="96"/>
      <c r="E40" s="96"/>
      <c r="F40" s="96"/>
      <c r="G40" s="1"/>
      <c r="H40" s="96"/>
      <c r="I40" s="1"/>
      <c r="J40" s="96"/>
      <c r="K40" s="96"/>
      <c r="L40" s="96"/>
      <c r="M40" s="96"/>
      <c r="N40" s="96"/>
      <c r="O40" s="96"/>
      <c r="P40" s="96"/>
      <c r="Q40" s="96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</row>
    <row r="41" spans="1:77" ht="13.5" thickBot="1">
      <c r="A41" s="93"/>
      <c r="B41" s="7" t="s">
        <v>90</v>
      </c>
      <c r="C41" s="641" t="s">
        <v>17</v>
      </c>
      <c r="D41" s="642"/>
      <c r="E41" s="642"/>
      <c r="F41" s="642"/>
      <c r="G41" s="643"/>
      <c r="H41" s="96"/>
      <c r="I41" s="2" t="s">
        <v>0</v>
      </c>
      <c r="J41" s="96"/>
      <c r="K41" s="23" t="s">
        <v>5</v>
      </c>
      <c r="L41" s="676" t="s">
        <v>82</v>
      </c>
      <c r="M41" s="23" t="s">
        <v>83</v>
      </c>
      <c r="N41" s="660" t="s">
        <v>85</v>
      </c>
      <c r="O41" s="96"/>
      <c r="P41" s="96"/>
      <c r="Q41" s="96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</row>
    <row r="42" spans="1:77" ht="26.25" thickBot="1">
      <c r="A42" s="93"/>
      <c r="B42" s="29" t="s">
        <v>47</v>
      </c>
      <c r="C42" s="680" t="s">
        <v>97</v>
      </c>
      <c r="D42" s="681"/>
      <c r="E42" s="681"/>
      <c r="F42" s="682"/>
      <c r="G42" s="395" t="s">
        <v>86</v>
      </c>
      <c r="H42" s="96"/>
      <c r="I42" s="67"/>
      <c r="J42" s="96"/>
      <c r="K42" s="374" t="s">
        <v>19</v>
      </c>
      <c r="L42" s="677"/>
      <c r="M42" s="119" t="s">
        <v>84</v>
      </c>
      <c r="N42" s="661"/>
      <c r="O42" s="96"/>
      <c r="P42" s="96"/>
      <c r="Q42" s="96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</row>
    <row r="43" spans="1:77">
      <c r="A43" s="93"/>
      <c r="B43" s="283"/>
      <c r="C43" s="626"/>
      <c r="D43" s="627"/>
      <c r="E43" s="627"/>
      <c r="F43" s="628"/>
      <c r="G43" s="330"/>
      <c r="H43" s="96"/>
      <c r="I43" s="257"/>
      <c r="J43" s="96"/>
      <c r="K43" s="398">
        <f t="shared" ref="K43:K50" si="8">I43*$M$1</f>
        <v>0</v>
      </c>
      <c r="L43" s="336"/>
      <c r="M43" s="398">
        <f t="shared" ref="M43:M50" si="9">I43-K43</f>
        <v>0</v>
      </c>
      <c r="N43" s="336"/>
      <c r="O43" s="96"/>
      <c r="P43" s="96"/>
      <c r="Q43" s="96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</row>
    <row r="44" spans="1:77">
      <c r="A44" s="93"/>
      <c r="B44" s="281"/>
      <c r="C44" s="626"/>
      <c r="D44" s="627"/>
      <c r="E44" s="627"/>
      <c r="F44" s="628"/>
      <c r="G44" s="330"/>
      <c r="H44" s="96"/>
      <c r="I44" s="258"/>
      <c r="J44" s="96"/>
      <c r="K44" s="399">
        <f t="shared" si="8"/>
        <v>0</v>
      </c>
      <c r="L44" s="330"/>
      <c r="M44" s="399">
        <f t="shared" si="9"/>
        <v>0</v>
      </c>
      <c r="N44" s="330"/>
      <c r="O44" s="96"/>
      <c r="P44" s="96"/>
      <c r="Q44" s="96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</row>
    <row r="45" spans="1:77">
      <c r="A45" s="93"/>
      <c r="B45" s="281"/>
      <c r="C45" s="626"/>
      <c r="D45" s="627"/>
      <c r="E45" s="627"/>
      <c r="F45" s="628"/>
      <c r="G45" s="330"/>
      <c r="H45" s="96"/>
      <c r="I45" s="258"/>
      <c r="J45" s="96"/>
      <c r="K45" s="399">
        <f t="shared" si="8"/>
        <v>0</v>
      </c>
      <c r="L45" s="330"/>
      <c r="M45" s="399">
        <f t="shared" si="9"/>
        <v>0</v>
      </c>
      <c r="N45" s="330"/>
      <c r="O45" s="96"/>
      <c r="P45" s="96"/>
      <c r="Q45" s="96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</row>
    <row r="46" spans="1:77">
      <c r="A46" s="93"/>
      <c r="B46" s="281"/>
      <c r="C46" s="626"/>
      <c r="D46" s="627"/>
      <c r="E46" s="627"/>
      <c r="F46" s="628"/>
      <c r="G46" s="330"/>
      <c r="H46" s="96"/>
      <c r="I46" s="258">
        <v>0</v>
      </c>
      <c r="J46" s="96"/>
      <c r="K46" s="399">
        <f t="shared" si="8"/>
        <v>0</v>
      </c>
      <c r="L46" s="330"/>
      <c r="M46" s="399">
        <f t="shared" si="9"/>
        <v>0</v>
      </c>
      <c r="N46" s="330"/>
      <c r="O46" s="96"/>
      <c r="P46" s="96"/>
      <c r="Q46" s="96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</row>
    <row r="47" spans="1:77">
      <c r="A47" s="93"/>
      <c r="B47" s="281"/>
      <c r="C47" s="626"/>
      <c r="D47" s="627"/>
      <c r="E47" s="627"/>
      <c r="F47" s="628"/>
      <c r="G47" s="330"/>
      <c r="H47" s="96"/>
      <c r="I47" s="258"/>
      <c r="J47" s="96"/>
      <c r="K47" s="399">
        <f t="shared" si="8"/>
        <v>0</v>
      </c>
      <c r="L47" s="330"/>
      <c r="M47" s="399">
        <f t="shared" si="9"/>
        <v>0</v>
      </c>
      <c r="N47" s="330"/>
      <c r="O47" s="96"/>
      <c r="P47" s="96"/>
      <c r="Q47" s="96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</row>
    <row r="48" spans="1:77">
      <c r="A48" s="93"/>
      <c r="B48" s="281"/>
      <c r="C48" s="626"/>
      <c r="D48" s="627"/>
      <c r="E48" s="627"/>
      <c r="F48" s="628"/>
      <c r="G48" s="330"/>
      <c r="H48" s="96"/>
      <c r="I48" s="258"/>
      <c r="J48" s="96"/>
      <c r="K48" s="399">
        <f t="shared" si="8"/>
        <v>0</v>
      </c>
      <c r="L48" s="330"/>
      <c r="M48" s="399">
        <f t="shared" si="9"/>
        <v>0</v>
      </c>
      <c r="N48" s="330"/>
      <c r="O48" s="96"/>
      <c r="P48" s="96"/>
      <c r="Q48" s="96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</row>
    <row r="49" spans="1:77">
      <c r="A49" s="93"/>
      <c r="B49" s="281"/>
      <c r="C49" s="626"/>
      <c r="D49" s="627"/>
      <c r="E49" s="627"/>
      <c r="F49" s="628"/>
      <c r="G49" s="330"/>
      <c r="H49" s="96"/>
      <c r="I49" s="258"/>
      <c r="J49" s="96"/>
      <c r="K49" s="399">
        <f t="shared" si="8"/>
        <v>0</v>
      </c>
      <c r="L49" s="330"/>
      <c r="M49" s="399">
        <f t="shared" si="9"/>
        <v>0</v>
      </c>
      <c r="N49" s="330"/>
      <c r="O49" s="96"/>
      <c r="P49" s="96"/>
      <c r="Q49" s="96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</row>
    <row r="50" spans="1:77" ht="13.5" thickBot="1">
      <c r="A50" s="93"/>
      <c r="B50" s="284"/>
      <c r="C50" s="629"/>
      <c r="D50" s="630"/>
      <c r="E50" s="630"/>
      <c r="F50" s="631"/>
      <c r="G50" s="333"/>
      <c r="H50" s="96"/>
      <c r="I50" s="261"/>
      <c r="J50" s="96"/>
      <c r="K50" s="398">
        <f t="shared" si="8"/>
        <v>0</v>
      </c>
      <c r="L50" s="336"/>
      <c r="M50" s="398">
        <f t="shared" si="9"/>
        <v>0</v>
      </c>
      <c r="N50" s="336"/>
      <c r="O50" s="96"/>
      <c r="P50" s="96"/>
      <c r="Q50" s="96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</row>
    <row r="51" spans="1:77" ht="13.5" thickBot="1">
      <c r="A51" s="93"/>
      <c r="B51" s="96"/>
      <c r="C51" s="96"/>
      <c r="D51" s="96"/>
      <c r="E51" s="96"/>
      <c r="F51" s="96"/>
      <c r="G51" s="3" t="s">
        <v>0</v>
      </c>
      <c r="H51" s="96"/>
      <c r="I51" s="396">
        <f>SUM(I43:I50)</f>
        <v>0</v>
      </c>
      <c r="J51" s="96"/>
      <c r="K51" s="401">
        <f>SUM(K43:K50)</f>
        <v>0</v>
      </c>
      <c r="L51" s="388"/>
      <c r="M51" s="401">
        <f>SUM(M43:M50)</f>
        <v>0</v>
      </c>
      <c r="N51" s="388"/>
      <c r="O51" s="96"/>
      <c r="P51" s="96"/>
      <c r="Q51" s="96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</row>
    <row r="52" spans="1:77" ht="13.5" thickBot="1">
      <c r="A52" s="93"/>
      <c r="B52" s="96"/>
      <c r="C52" s="96"/>
      <c r="D52" s="96"/>
      <c r="E52" s="96"/>
      <c r="F52" s="96"/>
      <c r="G52" s="1"/>
      <c r="H52" s="96"/>
      <c r="I52" s="1"/>
      <c r="J52" s="96"/>
      <c r="K52" s="96"/>
      <c r="L52" s="96"/>
      <c r="M52" s="96"/>
      <c r="N52" s="96"/>
      <c r="O52" s="96"/>
      <c r="P52" s="96"/>
      <c r="Q52" s="96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</row>
    <row r="53" spans="1:77" ht="13.5" thickBot="1">
      <c r="A53" s="93"/>
      <c r="B53" s="644" t="s">
        <v>80</v>
      </c>
      <c r="C53" s="645"/>
      <c r="D53" s="644" t="s">
        <v>93</v>
      </c>
      <c r="E53" s="646"/>
      <c r="F53" s="645"/>
      <c r="G53" s="23" t="s">
        <v>94</v>
      </c>
      <c r="H53" s="97"/>
      <c r="I53" s="647">
        <f>I51+I39+I28+I18</f>
        <v>0</v>
      </c>
      <c r="J53" s="97"/>
      <c r="K53" s="23" t="s">
        <v>44</v>
      </c>
      <c r="L53" s="31"/>
      <c r="M53" s="23" t="s">
        <v>44</v>
      </c>
      <c r="N53" s="96"/>
      <c r="O53" s="96"/>
      <c r="P53" s="96"/>
      <c r="Q53" s="96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</row>
    <row r="54" spans="1:77" ht="26.25" thickBot="1">
      <c r="A54" s="93"/>
      <c r="B54" s="649" t="str">
        <f>F5</f>
        <v>V</v>
      </c>
      <c r="C54" s="650"/>
      <c r="D54" s="651"/>
      <c r="E54" s="652"/>
      <c r="F54" s="653"/>
      <c r="G54" s="99" t="s">
        <v>103</v>
      </c>
      <c r="H54" s="97"/>
      <c r="I54" s="648"/>
      <c r="J54" s="97"/>
      <c r="K54" s="389">
        <f>K51+K39+K28+K18</f>
        <v>0</v>
      </c>
      <c r="L54" s="390"/>
      <c r="M54" s="389">
        <f>M51+M39+M28+M18</f>
        <v>0</v>
      </c>
      <c r="N54" s="96"/>
      <c r="O54" s="96"/>
      <c r="P54" s="96"/>
      <c r="Q54" s="96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</row>
    <row r="55" spans="1:77">
      <c r="A55" s="93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</row>
    <row r="56" spans="1:77">
      <c r="A56" s="93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</row>
    <row r="57" spans="1:77">
      <c r="A57" s="9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</row>
    <row r="58" spans="1:77" ht="15.75">
      <c r="A58" s="93"/>
      <c r="B58" s="100" t="s">
        <v>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</row>
    <row r="59" spans="1:77">
      <c r="A59" s="93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</row>
    <row r="60" spans="1:77">
      <c r="A60" s="93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</row>
    <row r="61" spans="1:77">
      <c r="A61" s="93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</row>
    <row r="62" spans="1:77">
      <c r="A62" s="93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</row>
    <row r="63" spans="1:77">
      <c r="A63" s="93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</row>
    <row r="64" spans="1:77">
      <c r="A64" s="93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</row>
    <row r="65" spans="1:77">
      <c r="A65" s="93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</row>
    <row r="66" spans="1:77">
      <c r="A66" s="93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</row>
    <row r="67" spans="1:77">
      <c r="A67" s="93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</row>
    <row r="68" spans="1:77">
      <c r="A68" s="93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</row>
    <row r="69" spans="1:77">
      <c r="A69" s="93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</row>
    <row r="70" spans="1:77">
      <c r="A70" s="93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</row>
    <row r="71" spans="1:77">
      <c r="A71" s="93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</row>
    <row r="72" spans="1:77">
      <c r="A72" s="93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</row>
    <row r="73" spans="1:77">
      <c r="A73" s="93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</row>
    <row r="74" spans="1:77">
      <c r="A74" s="93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</row>
    <row r="75" spans="1:77">
      <c r="A75" s="93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</row>
    <row r="76" spans="1:77">
      <c r="A76" s="93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</row>
    <row r="77" spans="1:77">
      <c r="A77" s="93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</row>
    <row r="78" spans="1:77">
      <c r="A78" s="93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</row>
    <row r="79" spans="1:77">
      <c r="A79" s="93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</row>
    <row r="80" spans="1:77">
      <c r="A80" s="93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</row>
    <row r="81" spans="1:77">
      <c r="A81" s="93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</row>
    <row r="82" spans="1:77">
      <c r="A82" s="93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</row>
    <row r="83" spans="1:77">
      <c r="A83" s="93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</row>
    <row r="84" spans="1:77">
      <c r="A84" s="93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</row>
    <row r="85" spans="1:77">
      <c r="A85" s="93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</row>
    <row r="86" spans="1:77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</row>
    <row r="87" spans="1:77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</row>
    <row r="88" spans="1:77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</row>
    <row r="89" spans="1:77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</row>
    <row r="90" spans="1:77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</row>
    <row r="91" spans="1:77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</row>
    <row r="92" spans="1:77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</row>
    <row r="93" spans="1:77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</row>
    <row r="94" spans="1:77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</row>
    <row r="95" spans="1:77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</row>
    <row r="96" spans="1:77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</row>
    <row r="97" spans="1:77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</row>
    <row r="98" spans="1:77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</row>
    <row r="99" spans="1:77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</row>
    <row r="100" spans="1:77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</row>
    <row r="101" spans="1:77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</row>
    <row r="102" spans="1:77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</row>
    <row r="103" spans="1:77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</row>
    <row r="104" spans="1:77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</row>
    <row r="105" spans="1:77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</row>
    <row r="106" spans="1:77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</row>
    <row r="107" spans="1:77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</row>
    <row r="108" spans="1:77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</row>
    <row r="109" spans="1:77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</row>
    <row r="110" spans="1:77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</row>
    <row r="111" spans="1:77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</row>
    <row r="112" spans="1:77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</row>
    <row r="113" spans="1:77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</row>
    <row r="114" spans="1:77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</row>
    <row r="115" spans="1:77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</row>
    <row r="116" spans="1:77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</row>
    <row r="117" spans="1:77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</row>
    <row r="118" spans="1:77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</row>
    <row r="119" spans="1:77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</row>
    <row r="120" spans="1:77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</row>
    <row r="121" spans="1:77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</row>
    <row r="122" spans="1:77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</row>
    <row r="123" spans="1:77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</row>
    <row r="124" spans="1:77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</row>
    <row r="125" spans="1:77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</row>
    <row r="126" spans="1:77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</row>
    <row r="127" spans="1:77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</row>
    <row r="128" spans="1:77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</row>
    <row r="129" spans="1:77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</row>
    <row r="130" spans="1:77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</row>
    <row r="131" spans="1:77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</row>
    <row r="132" spans="1:77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</row>
    <row r="133" spans="1:77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</row>
    <row r="134" spans="1:77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</row>
    <row r="135" spans="1:77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</row>
    <row r="136" spans="1:77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</row>
    <row r="137" spans="1:77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</row>
    <row r="138" spans="1:77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</row>
    <row r="139" spans="1:77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</row>
    <row r="140" spans="1:77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</row>
    <row r="141" spans="1:77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</row>
    <row r="142" spans="1:77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</row>
    <row r="143" spans="1:77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</row>
    <row r="144" spans="1:77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</row>
    <row r="145" spans="1:77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</row>
    <row r="146" spans="1:77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</row>
    <row r="147" spans="1:77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</row>
    <row r="148" spans="1:77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</row>
    <row r="149" spans="1:77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</row>
    <row r="150" spans="1:77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</row>
    <row r="151" spans="1:77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</row>
    <row r="152" spans="1:77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</row>
    <row r="153" spans="1:77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</row>
    <row r="154" spans="1:77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</row>
    <row r="155" spans="1:77"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</row>
    <row r="156" spans="1:77"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</row>
    <row r="157" spans="1:77"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</row>
    <row r="158" spans="1:77"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</row>
    <row r="159" spans="1:77"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</row>
    <row r="160" spans="1:77"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</row>
    <row r="161" spans="2:77"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</row>
    <row r="162" spans="2:77"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</row>
    <row r="163" spans="2:77"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</row>
    <row r="164" spans="2:77"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</row>
    <row r="165" spans="2:77"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</row>
    <row r="166" spans="2:77"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</row>
    <row r="167" spans="2:77"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</row>
    <row r="168" spans="2:77"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</row>
    <row r="169" spans="2:77"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</row>
    <row r="170" spans="2:77"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</row>
    <row r="171" spans="2:77"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</row>
    <row r="172" spans="2:77"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</row>
    <row r="173" spans="2:77"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</row>
    <row r="174" spans="2:77"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</row>
    <row r="175" spans="2:77"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</row>
    <row r="176" spans="2:77"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</row>
    <row r="177" spans="2:77"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</row>
    <row r="178" spans="2:77"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</row>
    <row r="179" spans="2:77"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</row>
    <row r="180" spans="2:77"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</row>
    <row r="181" spans="2:77"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</row>
    <row r="182" spans="2:77"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</row>
    <row r="183" spans="2:77"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</row>
    <row r="184" spans="2:77"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</row>
    <row r="185" spans="2:77"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</row>
    <row r="186" spans="2:77"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</row>
    <row r="187" spans="2:77">
      <c r="Q187" s="93"/>
      <c r="R187" s="93"/>
      <c r="S187" s="93"/>
      <c r="T187" s="93"/>
      <c r="U187" s="93"/>
    </row>
  </sheetData>
  <sheetProtection algorithmName="SHA-512" hashValue="aFpmomOGsAtrLUq20tsYdVJ1xOBZ9Q6oZYNvgMnuc7Vvf/F+9OtzWkEG6tYKas4JsDNgOJFJObdm78a1ju12FA==" saltValue="/KkVzygCdKSm2J1TbrzIBQ==" spinCount="100000" sheet="1" selectLockedCells="1"/>
  <mergeCells count="54">
    <mergeCell ref="C22:G22"/>
    <mergeCell ref="L7:L8"/>
    <mergeCell ref="L21:L22"/>
    <mergeCell ref="K6:M6"/>
    <mergeCell ref="C9:F9"/>
    <mergeCell ref="C13:F13"/>
    <mergeCell ref="C16:F16"/>
    <mergeCell ref="C17:F17"/>
    <mergeCell ref="C7:F7"/>
    <mergeCell ref="C8:F8"/>
    <mergeCell ref="C14:F14"/>
    <mergeCell ref="C15:F15"/>
    <mergeCell ref="L41:L42"/>
    <mergeCell ref="C30:G30"/>
    <mergeCell ref="C31:F31"/>
    <mergeCell ref="C41:G41"/>
    <mergeCell ref="C42:F42"/>
    <mergeCell ref="K4:L4"/>
    <mergeCell ref="K5:L5"/>
    <mergeCell ref="N30:N31"/>
    <mergeCell ref="N41:N42"/>
    <mergeCell ref="C24:G24"/>
    <mergeCell ref="F4:I4"/>
    <mergeCell ref="F5:I5"/>
    <mergeCell ref="C32:F32"/>
    <mergeCell ref="C33:F33"/>
    <mergeCell ref="C34:F34"/>
    <mergeCell ref="C35:F35"/>
    <mergeCell ref="C36:F36"/>
    <mergeCell ref="C37:F37"/>
    <mergeCell ref="C38:F38"/>
    <mergeCell ref="C4:E5"/>
    <mergeCell ref="L30:L31"/>
    <mergeCell ref="B53:C53"/>
    <mergeCell ref="D53:F53"/>
    <mergeCell ref="I53:I54"/>
    <mergeCell ref="B54:C54"/>
    <mergeCell ref="D54:F54"/>
    <mergeCell ref="C48:F48"/>
    <mergeCell ref="C49:F49"/>
    <mergeCell ref="C50:F50"/>
    <mergeCell ref="C10:F10"/>
    <mergeCell ref="C11:F11"/>
    <mergeCell ref="C12:F12"/>
    <mergeCell ref="C43:F43"/>
    <mergeCell ref="C44:F44"/>
    <mergeCell ref="C45:F45"/>
    <mergeCell ref="C46:F46"/>
    <mergeCell ref="C47:F47"/>
    <mergeCell ref="C23:G23"/>
    <mergeCell ref="C25:G25"/>
    <mergeCell ref="C26:G26"/>
    <mergeCell ref="C27:G27"/>
    <mergeCell ref="C21:G21"/>
  </mergeCells>
  <printOptions horizontalCentered="1" verticalCentered="1"/>
  <pageMargins left="0" right="0" top="0" bottom="0.74803149606299213" header="0" footer="0.31496062992125984"/>
  <pageSetup scale="70" orientation="landscape" r:id="rId1"/>
  <headerFooter>
    <oddFooter>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9E3A-307F-4DA9-8959-1A11CEFD9F43}">
  <sheetPr>
    <tabColor theme="1"/>
    <pageSetUpPr fitToPage="1"/>
  </sheetPr>
  <dimension ref="A1:BU373"/>
  <sheetViews>
    <sheetView showZeros="0" topLeftCell="A4" workbookViewId="0">
      <selection activeCell="B9" sqref="B9"/>
    </sheetView>
  </sheetViews>
  <sheetFormatPr baseColWidth="10" defaultColWidth="14.85546875" defaultRowHeight="12.75" outlineLevelRow="1"/>
  <cols>
    <col min="1" max="1" width="4.140625" style="1" customWidth="1"/>
    <col min="2" max="2" width="16.5703125" style="1" customWidth="1"/>
    <col min="3" max="3" width="15.5703125" style="1" customWidth="1"/>
    <col min="4" max="4" width="14.140625" style="1" customWidth="1"/>
    <col min="5" max="5" width="12.5703125" style="1" customWidth="1"/>
    <col min="6" max="6" width="18.7109375" style="1" customWidth="1"/>
    <col min="7" max="7" width="16.140625" style="1" customWidth="1"/>
    <col min="8" max="8" width="1.28515625" style="1" customWidth="1"/>
    <col min="9" max="9" width="18.42578125" style="1" customWidth="1"/>
    <col min="10" max="10" width="5.28515625" style="1" customWidth="1"/>
    <col min="11" max="11" width="18.7109375" style="1" customWidth="1"/>
    <col min="12" max="12" width="13.42578125" style="1" customWidth="1"/>
    <col min="13" max="13" width="14.140625" style="1" customWidth="1"/>
    <col min="14" max="14" width="13.5703125" style="1" customWidth="1"/>
    <col min="15" max="15" width="12.5703125" style="1" customWidth="1"/>
    <col min="16" max="16" width="10.28515625" style="1" customWidth="1"/>
    <col min="17" max="17" width="12.28515625" style="1" customWidth="1"/>
    <col min="18" max="19" width="14.85546875" style="1"/>
    <col min="20" max="20" width="3.85546875" style="1" customWidth="1"/>
    <col min="21" max="16384" width="14.85546875" style="1"/>
  </cols>
  <sheetData>
    <row r="1" spans="1:73" hidden="1" outlineLevel="1">
      <c r="M1" s="9">
        <v>0.61538461538461542</v>
      </c>
      <c r="N1" s="10">
        <v>0.5</v>
      </c>
      <c r="O1" s="114">
        <f>13/113</f>
        <v>0.11504424778761062</v>
      </c>
    </row>
    <row r="2" spans="1:73" hidden="1" outlineLevel="1">
      <c r="M2" s="709" t="s">
        <v>21</v>
      </c>
      <c r="N2" s="709"/>
      <c r="O2" s="115" t="s">
        <v>48</v>
      </c>
    </row>
    <row r="3" spans="1:73" ht="13.5" hidden="1" outlineLevel="1" thickBot="1"/>
    <row r="4" spans="1:73" ht="14.25" customHeight="1" collapsed="1" thickBot="1">
      <c r="A4" s="96"/>
      <c r="B4" s="22"/>
      <c r="C4" s="703"/>
      <c r="D4" s="704"/>
      <c r="E4" s="705"/>
      <c r="F4" s="654" t="s">
        <v>77</v>
      </c>
      <c r="G4" s="719"/>
      <c r="H4" s="719"/>
      <c r="I4" s="655"/>
      <c r="J4" s="94"/>
      <c r="K4" s="641" t="s">
        <v>64</v>
      </c>
      <c r="L4" s="642"/>
      <c r="M4" s="643"/>
      <c r="N4" s="20" t="s">
        <v>22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</row>
    <row r="5" spans="1:73" ht="38.25" customHeight="1" thickBot="1">
      <c r="A5" s="96"/>
      <c r="B5" s="22"/>
      <c r="C5" s="706"/>
      <c r="D5" s="707"/>
      <c r="E5" s="708"/>
      <c r="F5" s="720" t="str">
        <f>'FDT - Tech pompe'!E2</f>
        <v>V</v>
      </c>
      <c r="G5" s="721"/>
      <c r="H5" s="721"/>
      <c r="I5" s="722"/>
      <c r="J5" s="103"/>
      <c r="K5" s="716">
        <f>LOOKUP(N5,Period!A3:A55,Period!C3:C55)</f>
        <v>45654</v>
      </c>
      <c r="L5" s="717"/>
      <c r="M5" s="718"/>
      <c r="N5" s="70">
        <f>'FDT - Tech pompe'!E5</f>
        <v>1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</row>
    <row r="6" spans="1:73" ht="13.5" thickBot="1">
      <c r="A6" s="96"/>
      <c r="B6" s="96"/>
      <c r="C6" s="96"/>
      <c r="D6" s="96"/>
      <c r="E6" s="96"/>
      <c r="F6" s="96"/>
      <c r="H6" s="96"/>
      <c r="I6" s="305">
        <v>40</v>
      </c>
      <c r="J6" s="96"/>
      <c r="K6" s="686" t="s">
        <v>76</v>
      </c>
      <c r="L6" s="687"/>
      <c r="M6" s="687"/>
      <c r="N6" s="688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</row>
    <row r="7" spans="1:73" ht="26.25" customHeight="1" thickBot="1">
      <c r="A7" s="96"/>
      <c r="B7" s="2" t="s">
        <v>1</v>
      </c>
      <c r="C7" s="689" t="s">
        <v>169</v>
      </c>
      <c r="D7" s="690"/>
      <c r="E7" s="690"/>
      <c r="F7" s="691"/>
      <c r="G7" s="306" t="s">
        <v>4</v>
      </c>
      <c r="H7" s="96"/>
      <c r="I7" s="28" t="s">
        <v>101</v>
      </c>
      <c r="J7" s="96"/>
      <c r="K7" s="2" t="s">
        <v>5</v>
      </c>
      <c r="L7" s="2" t="s">
        <v>5</v>
      </c>
      <c r="M7" s="676" t="s">
        <v>82</v>
      </c>
      <c r="N7" s="2" t="s">
        <v>83</v>
      </c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</row>
    <row r="8" spans="1:73" ht="36" customHeight="1" thickBot="1">
      <c r="A8" s="96"/>
      <c r="B8" s="29" t="s">
        <v>47</v>
      </c>
      <c r="C8" s="713" t="s">
        <v>170</v>
      </c>
      <c r="D8" s="714"/>
      <c r="E8" s="714"/>
      <c r="F8" s="715"/>
      <c r="G8" s="311">
        <v>0.64</v>
      </c>
      <c r="H8" s="96"/>
      <c r="I8" s="302"/>
      <c r="J8" s="96"/>
      <c r="K8" s="394">
        <f>13/113</f>
        <v>0.11504424778761062</v>
      </c>
      <c r="L8" s="375">
        <f>C74</f>
        <v>0</v>
      </c>
      <c r="M8" s="677"/>
      <c r="N8" s="99" t="s">
        <v>84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</row>
    <row r="9" spans="1:73" ht="15" customHeight="1">
      <c r="A9" s="96"/>
      <c r="B9" s="279" t="s">
        <v>100</v>
      </c>
      <c r="C9" s="697"/>
      <c r="D9" s="698"/>
      <c r="E9" s="698"/>
      <c r="F9" s="699"/>
      <c r="G9" s="57"/>
      <c r="H9" s="96"/>
      <c r="I9" s="356">
        <f t="shared" ref="I9:I11" si="0">+IF(G9-$I$6&gt;0,(G9-$I$6)*$G$8,0)</f>
        <v>0</v>
      </c>
      <c r="J9" s="96"/>
      <c r="K9" s="328">
        <f t="shared" ref="K9:K17" si="1">ROUND(I9*$O$1,2)</f>
        <v>0</v>
      </c>
      <c r="L9" s="359"/>
      <c r="M9" s="360"/>
      <c r="N9" s="361">
        <f t="shared" ref="N9:N17" si="2">I9-(K9+L9)</f>
        <v>0</v>
      </c>
      <c r="O9" s="96"/>
      <c r="P9" s="96"/>
      <c r="Q9" s="293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</row>
    <row r="10" spans="1:73" ht="15" customHeight="1">
      <c r="A10" s="96"/>
      <c r="B10" s="280"/>
      <c r="C10" s="700"/>
      <c r="D10" s="701"/>
      <c r="E10" s="701"/>
      <c r="F10" s="702"/>
      <c r="G10" s="58"/>
      <c r="H10" s="96"/>
      <c r="I10" s="357">
        <f>+IF(G10-$I$6&gt;0,(G10-$I$6)*$G$8,0)</f>
        <v>0</v>
      </c>
      <c r="J10" s="96"/>
      <c r="K10" s="326">
        <f t="shared" si="1"/>
        <v>0</v>
      </c>
      <c r="L10" s="362"/>
      <c r="M10" s="363"/>
      <c r="N10" s="326">
        <f t="shared" si="2"/>
        <v>0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</row>
    <row r="11" spans="1:73" ht="15" customHeight="1">
      <c r="A11" s="96"/>
      <c r="B11" s="280"/>
      <c r="C11" s="700"/>
      <c r="D11" s="701"/>
      <c r="E11" s="701"/>
      <c r="F11" s="702"/>
      <c r="G11" s="58"/>
      <c r="H11" s="96"/>
      <c r="I11" s="357">
        <f t="shared" si="0"/>
        <v>0</v>
      </c>
      <c r="J11" s="96"/>
      <c r="K11" s="326">
        <f t="shared" si="1"/>
        <v>0</v>
      </c>
      <c r="L11" s="362"/>
      <c r="M11" s="363"/>
      <c r="N11" s="326">
        <f t="shared" si="2"/>
        <v>0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</row>
    <row r="12" spans="1:73" ht="15" customHeight="1">
      <c r="A12" s="96"/>
      <c r="B12" s="280"/>
      <c r="C12" s="700"/>
      <c r="D12" s="701"/>
      <c r="E12" s="701"/>
      <c r="F12" s="702"/>
      <c r="G12" s="58"/>
      <c r="H12" s="96"/>
      <c r="I12" s="357">
        <f t="shared" ref="I12:I14" si="3">+IF(G12-$I$6&gt;0,(G12-$I$6)*$G$8,0)</f>
        <v>0</v>
      </c>
      <c r="J12" s="96"/>
      <c r="K12" s="326">
        <f t="shared" si="1"/>
        <v>0</v>
      </c>
      <c r="L12" s="364"/>
      <c r="M12" s="363"/>
      <c r="N12" s="326">
        <f t="shared" si="2"/>
        <v>0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</row>
    <row r="13" spans="1:73">
      <c r="A13" s="96"/>
      <c r="B13" s="281"/>
      <c r="C13" s="700"/>
      <c r="D13" s="701"/>
      <c r="E13" s="701"/>
      <c r="F13" s="702"/>
      <c r="G13" s="59"/>
      <c r="H13" s="96"/>
      <c r="I13" s="357">
        <f t="shared" si="3"/>
        <v>0</v>
      </c>
      <c r="J13" s="96"/>
      <c r="K13" s="326">
        <f t="shared" si="1"/>
        <v>0</v>
      </c>
      <c r="L13" s="362"/>
      <c r="M13" s="330"/>
      <c r="N13" s="326">
        <f t="shared" si="2"/>
        <v>0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</row>
    <row r="14" spans="1:73">
      <c r="A14" s="96"/>
      <c r="B14" s="281"/>
      <c r="C14" s="700"/>
      <c r="D14" s="701"/>
      <c r="E14" s="701"/>
      <c r="F14" s="702"/>
      <c r="G14" s="59"/>
      <c r="H14" s="96"/>
      <c r="I14" s="357">
        <f t="shared" si="3"/>
        <v>0</v>
      </c>
      <c r="J14" s="96"/>
      <c r="K14" s="326">
        <f t="shared" si="1"/>
        <v>0</v>
      </c>
      <c r="L14" s="362"/>
      <c r="M14" s="330"/>
      <c r="N14" s="326">
        <f t="shared" si="2"/>
        <v>0</v>
      </c>
      <c r="O14" s="96"/>
      <c r="P14" s="96"/>
      <c r="Q14" s="93"/>
      <c r="R14" s="93"/>
      <c r="S14" s="93"/>
      <c r="T14" s="93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</row>
    <row r="15" spans="1:73">
      <c r="A15" s="96"/>
      <c r="B15" s="301"/>
      <c r="C15" s="695" t="s">
        <v>168</v>
      </c>
      <c r="D15" s="696"/>
      <c r="E15" s="696"/>
      <c r="F15" s="696"/>
      <c r="G15" s="307"/>
      <c r="H15" s="96"/>
      <c r="I15" s="303">
        <f t="shared" ref="I15" si="4">+IF(G15-$I$6&gt;0,(G15-$I$6)*$G$8,0)</f>
        <v>0</v>
      </c>
      <c r="J15" s="96"/>
      <c r="K15" s="298">
        <f t="shared" ref="K15" si="5">ROUND(I15*$O$1,2)</f>
        <v>0</v>
      </c>
      <c r="L15" s="304"/>
      <c r="M15" s="299"/>
      <c r="N15" s="298">
        <f t="shared" ref="N15" si="6">I15-(K15+L15)</f>
        <v>0</v>
      </c>
      <c r="O15" s="96"/>
      <c r="P15" s="96"/>
      <c r="Q15" s="93"/>
      <c r="R15" s="93"/>
      <c r="S15" s="93"/>
      <c r="T15" s="93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</row>
    <row r="16" spans="1:73" ht="13.5" thickBot="1">
      <c r="A16" s="96"/>
      <c r="B16" s="281"/>
      <c r="C16" s="700"/>
      <c r="D16" s="701"/>
      <c r="E16" s="701"/>
      <c r="F16" s="702"/>
      <c r="G16" s="59"/>
      <c r="H16" s="96"/>
      <c r="I16" s="357">
        <f>G16*$G$8</f>
        <v>0</v>
      </c>
      <c r="J16" s="96"/>
      <c r="K16" s="326">
        <f t="shared" si="1"/>
        <v>0</v>
      </c>
      <c r="L16" s="362"/>
      <c r="M16" s="330"/>
      <c r="N16" s="326">
        <f t="shared" si="2"/>
        <v>0</v>
      </c>
      <c r="O16" s="96"/>
      <c r="P16" s="96"/>
      <c r="Q16" s="93"/>
      <c r="R16" s="93"/>
      <c r="S16" s="93"/>
      <c r="T16" s="93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</row>
    <row r="17" spans="1:73" ht="13.5" customHeight="1" thickBot="1">
      <c r="A17" s="96"/>
      <c r="B17" s="282"/>
      <c r="C17" s="710"/>
      <c r="D17" s="711"/>
      <c r="E17" s="711"/>
      <c r="F17" s="712"/>
      <c r="G17" s="60"/>
      <c r="H17" s="96"/>
      <c r="I17" s="358">
        <f>G17*$G$8</f>
        <v>0</v>
      </c>
      <c r="J17" s="96"/>
      <c r="K17" s="332">
        <f t="shared" si="1"/>
        <v>0</v>
      </c>
      <c r="L17" s="365"/>
      <c r="M17" s="333"/>
      <c r="N17" s="366">
        <f t="shared" si="2"/>
        <v>0</v>
      </c>
      <c r="O17" s="367" t="s">
        <v>85</v>
      </c>
      <c r="P17" s="96"/>
      <c r="Q17" s="93"/>
      <c r="R17" s="93"/>
      <c r="S17" s="93"/>
      <c r="T17" s="93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</row>
    <row r="18" spans="1:73" ht="15.75" customHeight="1" thickBot="1">
      <c r="A18" s="96"/>
      <c r="B18" s="105"/>
      <c r="C18" s="105"/>
      <c r="D18" s="105"/>
      <c r="E18" s="105"/>
      <c r="F18" s="106"/>
      <c r="G18" s="21" t="s">
        <v>0</v>
      </c>
      <c r="H18" s="96"/>
      <c r="I18" s="369">
        <f>SUM(I9:I17)</f>
        <v>0</v>
      </c>
      <c r="J18" s="96"/>
      <c r="K18" s="383">
        <f>SUM(K9:K17)</f>
        <v>0</v>
      </c>
      <c r="L18" s="384">
        <f>SUM(L9:L17)</f>
        <v>0</v>
      </c>
      <c r="M18" s="385"/>
      <c r="N18" s="386">
        <f>SUM(N9:N17)</f>
        <v>0</v>
      </c>
      <c r="O18" s="345">
        <v>54018</v>
      </c>
      <c r="P18" s="96"/>
      <c r="Q18" s="93"/>
      <c r="R18" s="93"/>
      <c r="S18" s="93"/>
      <c r="T18" s="93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</row>
    <row r="19" spans="1:73" ht="5.25" customHeight="1">
      <c r="A19" s="96"/>
      <c r="B19" s="96"/>
      <c r="C19" s="96"/>
      <c r="D19" s="96"/>
      <c r="E19" s="96"/>
      <c r="F19" s="93"/>
      <c r="G19" s="93"/>
      <c r="H19" s="93"/>
      <c r="I19" s="93"/>
      <c r="J19" s="96"/>
      <c r="K19" s="96"/>
      <c r="L19" s="96"/>
      <c r="M19" s="96"/>
      <c r="N19" s="96"/>
      <c r="O19" s="35"/>
      <c r="P19" s="96"/>
      <c r="Q19" s="93"/>
      <c r="R19" s="93"/>
      <c r="S19" s="93"/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</row>
    <row r="20" spans="1:73" ht="6.75" customHeight="1" thickBot="1">
      <c r="A20" s="96"/>
      <c r="F20" s="96"/>
      <c r="G20" s="96"/>
      <c r="H20" s="96"/>
      <c r="I20" s="96"/>
      <c r="J20" s="96"/>
      <c r="K20" s="96"/>
      <c r="L20" s="96"/>
      <c r="M20" s="96"/>
      <c r="N20" s="96"/>
      <c r="O20" s="107"/>
      <c r="P20" s="96"/>
      <c r="Q20" s="93"/>
      <c r="R20" s="93"/>
      <c r="S20" s="93"/>
      <c r="T20" s="93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</row>
    <row r="21" spans="1:73" ht="15" customHeight="1" thickBot="1">
      <c r="A21" s="96"/>
      <c r="B21" s="2" t="s">
        <v>75</v>
      </c>
      <c r="C21" s="641" t="s">
        <v>15</v>
      </c>
      <c r="D21" s="642"/>
      <c r="E21" s="642"/>
      <c r="F21" s="642"/>
      <c r="G21" s="643"/>
      <c r="H21" s="96"/>
      <c r="I21" s="2" t="s">
        <v>0</v>
      </c>
      <c r="J21" s="96"/>
      <c r="K21" s="23" t="s">
        <v>5</v>
      </c>
      <c r="L21" s="23" t="s">
        <v>5</v>
      </c>
      <c r="M21" s="676" t="s">
        <v>82</v>
      </c>
      <c r="N21" s="23" t="s">
        <v>83</v>
      </c>
      <c r="O21" s="107"/>
      <c r="P21" s="96"/>
      <c r="Q21" s="93"/>
      <c r="R21" s="93"/>
      <c r="S21" s="93"/>
      <c r="T21" s="93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</row>
    <row r="22" spans="1:73" ht="23.25" customHeight="1" thickBot="1">
      <c r="A22" s="96"/>
      <c r="B22" s="29" t="s">
        <v>47</v>
      </c>
      <c r="C22" s="683" t="s">
        <v>102</v>
      </c>
      <c r="D22" s="684"/>
      <c r="E22" s="684"/>
      <c r="F22" s="684"/>
      <c r="G22" s="685"/>
      <c r="H22" s="96"/>
      <c r="I22" s="67"/>
      <c r="J22" s="96"/>
      <c r="K22" s="376" t="s">
        <v>16</v>
      </c>
      <c r="L22" s="375">
        <f>L8</f>
        <v>0</v>
      </c>
      <c r="M22" s="677"/>
      <c r="N22" s="99" t="s">
        <v>84</v>
      </c>
      <c r="O22" s="107"/>
      <c r="P22" s="96"/>
      <c r="Q22" s="93"/>
      <c r="R22" s="93"/>
      <c r="S22" s="93"/>
      <c r="T22" s="93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</row>
    <row r="23" spans="1:73" ht="15.75" customHeight="1" thickBot="1">
      <c r="A23" s="96"/>
      <c r="B23" s="283"/>
      <c r="C23" s="632" t="s">
        <v>92</v>
      </c>
      <c r="D23" s="633"/>
      <c r="E23" s="633"/>
      <c r="F23" s="633"/>
      <c r="G23" s="634"/>
      <c r="H23" s="96"/>
      <c r="I23" s="117"/>
      <c r="J23" s="96"/>
      <c r="K23" s="342">
        <f>ROUND(I23*(($K$8)*$N$1),2)</f>
        <v>0</v>
      </c>
      <c r="L23" s="331"/>
      <c r="M23" s="336"/>
      <c r="N23" s="377">
        <f>I23-(K23+L23)</f>
        <v>0</v>
      </c>
      <c r="O23" s="107"/>
      <c r="P23" s="96"/>
      <c r="Q23" s="93"/>
      <c r="R23" s="93"/>
      <c r="S23" s="93"/>
      <c r="T23" s="93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</row>
    <row r="24" spans="1:73" ht="15.75" customHeight="1">
      <c r="A24" s="96"/>
      <c r="B24" s="281"/>
      <c r="C24" s="635" t="s">
        <v>88</v>
      </c>
      <c r="D24" s="636"/>
      <c r="E24" s="636"/>
      <c r="F24" s="636"/>
      <c r="G24" s="637"/>
      <c r="H24" s="96"/>
      <c r="I24" s="118"/>
      <c r="J24" s="96"/>
      <c r="K24" s="326">
        <f>ROUND(I24*(($K$8)*$N$1),2)</f>
        <v>0</v>
      </c>
      <c r="L24" s="326"/>
      <c r="M24" s="330"/>
      <c r="N24" s="326">
        <f>I24-(K24+L24)</f>
        <v>0</v>
      </c>
      <c r="O24" s="107"/>
      <c r="P24" s="96"/>
      <c r="Q24" s="93"/>
      <c r="R24" s="93"/>
      <c r="S24" s="93"/>
      <c r="T24" s="93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</row>
    <row r="25" spans="1:73" ht="15.75" customHeight="1">
      <c r="A25" s="96"/>
      <c r="B25" s="281"/>
      <c r="C25" s="635" t="s">
        <v>88</v>
      </c>
      <c r="D25" s="636"/>
      <c r="E25" s="636"/>
      <c r="F25" s="636"/>
      <c r="G25" s="637"/>
      <c r="H25" s="96"/>
      <c r="I25" s="62"/>
      <c r="J25" s="96"/>
      <c r="K25" s="326">
        <f>ROUND(I25*(($K$8)*$N$1),2)</f>
        <v>0</v>
      </c>
      <c r="L25" s="326"/>
      <c r="M25" s="330"/>
      <c r="N25" s="326">
        <f>I25-(K25+L25)</f>
        <v>0</v>
      </c>
      <c r="O25" s="107"/>
      <c r="P25" s="96"/>
      <c r="Q25" s="93"/>
      <c r="R25" s="93"/>
      <c r="S25" s="93"/>
      <c r="T25" s="93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</row>
    <row r="26" spans="1:73" ht="15.75" customHeight="1" thickBot="1">
      <c r="A26" s="96"/>
      <c r="B26" s="281"/>
      <c r="C26" s="635" t="s">
        <v>88</v>
      </c>
      <c r="D26" s="636"/>
      <c r="E26" s="636"/>
      <c r="F26" s="636"/>
      <c r="G26" s="637"/>
      <c r="H26" s="96"/>
      <c r="I26" s="62"/>
      <c r="J26" s="96"/>
      <c r="K26" s="326">
        <f>ROUND(I26*(($K$8)*$N$1),2)</f>
        <v>0</v>
      </c>
      <c r="L26" s="326"/>
      <c r="M26" s="330"/>
      <c r="N26" s="326">
        <f>I26-(K26+L26)</f>
        <v>0</v>
      </c>
      <c r="O26" s="107"/>
      <c r="P26" s="96"/>
      <c r="Q26" s="93"/>
      <c r="R26" s="93"/>
      <c r="S26" s="93"/>
      <c r="T26" s="93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</row>
    <row r="27" spans="1:73" ht="15.75" customHeight="1" thickBot="1">
      <c r="A27" s="96"/>
      <c r="B27" s="284"/>
      <c r="C27" s="638" t="s">
        <v>88</v>
      </c>
      <c r="D27" s="639"/>
      <c r="E27" s="639"/>
      <c r="F27" s="639"/>
      <c r="G27" s="640"/>
      <c r="H27" s="96"/>
      <c r="I27" s="61"/>
      <c r="J27" s="96"/>
      <c r="K27" s="331">
        <f>ROUND(I27*(($K$8)*$N$1),2)</f>
        <v>0</v>
      </c>
      <c r="L27" s="331"/>
      <c r="M27" s="336"/>
      <c r="N27" s="366">
        <f>I27-(K27+L27)</f>
        <v>0</v>
      </c>
      <c r="O27" s="367" t="s">
        <v>85</v>
      </c>
      <c r="P27" s="96"/>
      <c r="Q27" s="93"/>
      <c r="R27" s="93"/>
      <c r="S27" s="93"/>
      <c r="T27" s="93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</row>
    <row r="28" spans="1:73" ht="13.5" thickBot="1">
      <c r="A28" s="96"/>
      <c r="B28" s="96"/>
      <c r="C28" s="96"/>
      <c r="D28" s="96"/>
      <c r="E28" s="96"/>
      <c r="F28" s="96"/>
      <c r="G28" s="3" t="s">
        <v>0</v>
      </c>
      <c r="H28" s="96"/>
      <c r="I28" s="370"/>
      <c r="J28" s="96"/>
      <c r="K28" s="383">
        <f>SUM(K23:K27)</f>
        <v>0</v>
      </c>
      <c r="L28" s="384">
        <f>SUM(L23:L27)</f>
        <v>0</v>
      </c>
      <c r="M28" s="385"/>
      <c r="N28" s="386">
        <f>SUM(N23:N27)</f>
        <v>0</v>
      </c>
      <c r="O28" s="345">
        <v>54017</v>
      </c>
      <c r="P28" s="96"/>
      <c r="Q28" s="93"/>
      <c r="R28" s="93"/>
      <c r="S28" s="93"/>
      <c r="T28" s="93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</row>
    <row r="29" spans="1:73" ht="13.5" thickBot="1">
      <c r="A29" s="96"/>
      <c r="B29" s="96"/>
      <c r="C29" s="96"/>
      <c r="D29" s="96"/>
      <c r="E29" s="96"/>
      <c r="F29" s="96"/>
      <c r="H29" s="96"/>
      <c r="J29" s="96"/>
      <c r="K29" s="96"/>
      <c r="L29" s="96"/>
      <c r="M29" s="96"/>
      <c r="N29" s="96"/>
      <c r="O29" s="107"/>
      <c r="P29" s="96"/>
      <c r="Q29" s="93"/>
      <c r="R29" s="93"/>
      <c r="S29" s="93"/>
      <c r="T29" s="93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</row>
    <row r="30" spans="1:73" ht="15" customHeight="1" thickBot="1">
      <c r="A30" s="96"/>
      <c r="B30" s="7" t="s">
        <v>90</v>
      </c>
      <c r="C30" s="641" t="s">
        <v>17</v>
      </c>
      <c r="D30" s="642"/>
      <c r="E30" s="642"/>
      <c r="F30" s="642"/>
      <c r="G30" s="643"/>
      <c r="H30" s="96"/>
      <c r="I30" s="2" t="s">
        <v>0</v>
      </c>
      <c r="J30" s="96"/>
      <c r="K30" s="23" t="s">
        <v>5</v>
      </c>
      <c r="L30" s="23" t="s">
        <v>18</v>
      </c>
      <c r="M30" s="676" t="s">
        <v>82</v>
      </c>
      <c r="N30" s="23" t="s">
        <v>83</v>
      </c>
      <c r="O30" s="36"/>
      <c r="P30" s="96"/>
      <c r="Q30" s="93"/>
      <c r="R30" s="93"/>
      <c r="S30" s="93"/>
      <c r="T30" s="93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</row>
    <row r="31" spans="1:73" ht="26.25" customHeight="1" thickBot="1">
      <c r="A31" s="96"/>
      <c r="B31" s="29" t="s">
        <v>47</v>
      </c>
      <c r="C31" s="683" t="s">
        <v>87</v>
      </c>
      <c r="D31" s="684"/>
      <c r="E31" s="684"/>
      <c r="F31" s="685"/>
      <c r="G31" s="378" t="s">
        <v>96</v>
      </c>
      <c r="H31" s="96"/>
      <c r="I31" s="67"/>
      <c r="J31" s="96"/>
      <c r="K31" s="374" t="s">
        <v>19</v>
      </c>
      <c r="L31" s="375">
        <f>L22</f>
        <v>0</v>
      </c>
      <c r="M31" s="677"/>
      <c r="N31" s="99" t="s">
        <v>84</v>
      </c>
      <c r="O31" s="345" t="s">
        <v>85</v>
      </c>
      <c r="P31" s="96"/>
      <c r="Q31" s="93"/>
      <c r="R31" s="93"/>
      <c r="S31" s="93"/>
      <c r="T31" s="93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</row>
    <row r="32" spans="1:73" ht="15" customHeight="1">
      <c r="A32" s="96"/>
      <c r="B32" s="283"/>
      <c r="C32" s="697"/>
      <c r="D32" s="698"/>
      <c r="E32" s="698"/>
      <c r="F32" s="699"/>
      <c r="G32" s="329"/>
      <c r="H32" s="96"/>
      <c r="I32" s="61"/>
      <c r="J32" s="96"/>
      <c r="K32" s="364">
        <f>ROUND(I32*$K$8,2)</f>
        <v>0</v>
      </c>
      <c r="L32" s="331"/>
      <c r="M32" s="336"/>
      <c r="N32" s="331">
        <f t="shared" ref="N32:N38" si="7">I32-(K32+L32)</f>
        <v>0</v>
      </c>
      <c r="O32" s="371"/>
      <c r="P32" s="96"/>
      <c r="Q32" s="93"/>
      <c r="R32" s="93"/>
      <c r="S32" s="93"/>
      <c r="T32" s="93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</row>
    <row r="33" spans="1:73">
      <c r="A33" s="96"/>
      <c r="B33" s="281"/>
      <c r="C33" s="626"/>
      <c r="D33" s="627"/>
      <c r="E33" s="627"/>
      <c r="F33" s="628"/>
      <c r="G33" s="330"/>
      <c r="H33" s="96"/>
      <c r="I33" s="62"/>
      <c r="J33" s="96"/>
      <c r="K33" s="362">
        <f t="shared" ref="K33:K38" si="8">ROUND(I33*$K$8,2)</f>
        <v>0</v>
      </c>
      <c r="L33" s="326"/>
      <c r="M33" s="330"/>
      <c r="N33" s="326">
        <f t="shared" si="7"/>
        <v>0</v>
      </c>
      <c r="O33" s="372"/>
      <c r="P33" s="96"/>
      <c r="Q33" s="93"/>
      <c r="R33" s="93"/>
      <c r="S33" s="93"/>
      <c r="T33" s="93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</row>
    <row r="34" spans="1:73">
      <c r="A34" s="96"/>
      <c r="B34" s="281"/>
      <c r="C34" s="626"/>
      <c r="D34" s="627"/>
      <c r="E34" s="627"/>
      <c r="F34" s="628"/>
      <c r="G34" s="330"/>
      <c r="H34" s="96"/>
      <c r="I34" s="62"/>
      <c r="J34" s="96"/>
      <c r="K34" s="362">
        <f t="shared" si="8"/>
        <v>0</v>
      </c>
      <c r="L34" s="326"/>
      <c r="M34" s="330"/>
      <c r="N34" s="326">
        <f t="shared" si="7"/>
        <v>0</v>
      </c>
      <c r="O34" s="372"/>
      <c r="P34" s="96"/>
      <c r="Q34" s="93"/>
      <c r="R34" s="93"/>
      <c r="S34" s="93"/>
      <c r="T34" s="93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</row>
    <row r="35" spans="1:73">
      <c r="A35" s="96"/>
      <c r="B35" s="281"/>
      <c r="C35" s="626"/>
      <c r="D35" s="627"/>
      <c r="E35" s="627"/>
      <c r="F35" s="628"/>
      <c r="G35" s="330"/>
      <c r="H35" s="96"/>
      <c r="I35" s="62"/>
      <c r="J35" s="96"/>
      <c r="K35" s="362">
        <f t="shared" si="8"/>
        <v>0</v>
      </c>
      <c r="L35" s="326"/>
      <c r="M35" s="330"/>
      <c r="N35" s="326">
        <f t="shared" si="7"/>
        <v>0</v>
      </c>
      <c r="O35" s="372"/>
      <c r="P35" s="96"/>
      <c r="Q35" s="108"/>
      <c r="R35" s="108"/>
      <c r="S35" s="108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</row>
    <row r="36" spans="1:73">
      <c r="A36" s="96"/>
      <c r="B36" s="281"/>
      <c r="C36" s="626"/>
      <c r="D36" s="627"/>
      <c r="E36" s="627"/>
      <c r="F36" s="628"/>
      <c r="G36" s="330"/>
      <c r="H36" s="96"/>
      <c r="I36" s="62"/>
      <c r="J36" s="96"/>
      <c r="K36" s="362">
        <f t="shared" si="8"/>
        <v>0</v>
      </c>
      <c r="L36" s="326"/>
      <c r="M36" s="330"/>
      <c r="N36" s="326">
        <f t="shared" si="7"/>
        <v>0</v>
      </c>
      <c r="O36" s="372"/>
      <c r="P36" s="96"/>
      <c r="Q36" s="108"/>
      <c r="R36" s="108"/>
      <c r="S36" s="108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</row>
    <row r="37" spans="1:73">
      <c r="A37" s="96"/>
      <c r="B37" s="281"/>
      <c r="C37" s="626"/>
      <c r="D37" s="627"/>
      <c r="E37" s="627"/>
      <c r="F37" s="628"/>
      <c r="G37" s="330"/>
      <c r="H37" s="96"/>
      <c r="I37" s="62"/>
      <c r="J37" s="96"/>
      <c r="K37" s="362">
        <f t="shared" si="8"/>
        <v>0</v>
      </c>
      <c r="L37" s="326"/>
      <c r="M37" s="330"/>
      <c r="N37" s="326">
        <f t="shared" si="7"/>
        <v>0</v>
      </c>
      <c r="O37" s="372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</row>
    <row r="38" spans="1:73" ht="15.75" customHeight="1" thickBot="1">
      <c r="A38" s="96"/>
      <c r="B38" s="284"/>
      <c r="C38" s="629"/>
      <c r="D38" s="630"/>
      <c r="E38" s="630"/>
      <c r="F38" s="631"/>
      <c r="G38" s="379"/>
      <c r="H38" s="96"/>
      <c r="I38" s="63"/>
      <c r="J38" s="96"/>
      <c r="K38" s="364">
        <f t="shared" si="8"/>
        <v>0</v>
      </c>
      <c r="L38" s="331"/>
      <c r="M38" s="336"/>
      <c r="N38" s="331">
        <f t="shared" si="7"/>
        <v>0</v>
      </c>
      <c r="O38" s="371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</row>
    <row r="39" spans="1:73" ht="13.5" thickBot="1">
      <c r="A39" s="96"/>
      <c r="B39" s="96"/>
      <c r="C39" s="96"/>
      <c r="D39" s="96"/>
      <c r="E39" s="96"/>
      <c r="F39" s="96"/>
      <c r="G39" s="3" t="s">
        <v>0</v>
      </c>
      <c r="H39" s="96"/>
      <c r="I39" s="368">
        <f>SUM(I32:I38)</f>
        <v>0</v>
      </c>
      <c r="J39" s="96"/>
      <c r="K39" s="383">
        <f>SUM(K32:K38)</f>
        <v>0</v>
      </c>
      <c r="L39" s="384">
        <f>SUM(L32:L38)</f>
        <v>0</v>
      </c>
      <c r="M39" s="385"/>
      <c r="N39" s="383">
        <f>SUM(N32:N38)</f>
        <v>0</v>
      </c>
      <c r="O39" s="387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</row>
    <row r="40" spans="1:73" ht="13.5" thickBot="1">
      <c r="A40" s="96"/>
      <c r="B40" s="96"/>
      <c r="C40" s="96"/>
      <c r="D40" s="96"/>
      <c r="E40" s="96"/>
      <c r="F40" s="96"/>
      <c r="H40" s="96"/>
      <c r="J40" s="96"/>
      <c r="K40" s="96"/>
      <c r="L40" s="96"/>
      <c r="M40" s="96"/>
      <c r="N40" s="96"/>
      <c r="O40" s="107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</row>
    <row r="41" spans="1:73" ht="15" customHeight="1" thickBot="1">
      <c r="A41" s="96"/>
      <c r="B41" s="7" t="s">
        <v>90</v>
      </c>
      <c r="C41" s="641" t="s">
        <v>17</v>
      </c>
      <c r="D41" s="642"/>
      <c r="E41" s="642"/>
      <c r="F41" s="642"/>
      <c r="G41" s="643"/>
      <c r="H41" s="96"/>
      <c r="I41" s="2" t="s">
        <v>0</v>
      </c>
      <c r="J41" s="96"/>
      <c r="K41" s="23" t="s">
        <v>5</v>
      </c>
      <c r="L41" s="23" t="s">
        <v>5</v>
      </c>
      <c r="M41" s="676" t="s">
        <v>82</v>
      </c>
      <c r="N41" s="23" t="s">
        <v>83</v>
      </c>
      <c r="O41" s="35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</row>
    <row r="42" spans="1:73" ht="25.5" customHeight="1" thickBot="1">
      <c r="A42" s="96"/>
      <c r="B42" s="29" t="s">
        <v>47</v>
      </c>
      <c r="C42" s="683" t="s">
        <v>106</v>
      </c>
      <c r="D42" s="684"/>
      <c r="E42" s="684"/>
      <c r="F42" s="685"/>
      <c r="G42" s="378" t="s">
        <v>104</v>
      </c>
      <c r="H42" s="96"/>
      <c r="I42" s="67"/>
      <c r="J42" s="96"/>
      <c r="K42" s="374" t="s">
        <v>19</v>
      </c>
      <c r="L42" s="374" t="s">
        <v>20</v>
      </c>
      <c r="M42" s="677"/>
      <c r="N42" s="99" t="s">
        <v>84</v>
      </c>
      <c r="O42" s="345" t="s">
        <v>85</v>
      </c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</row>
    <row r="43" spans="1:73" ht="15" customHeight="1">
      <c r="A43" s="96"/>
      <c r="B43" s="283"/>
      <c r="C43" s="697"/>
      <c r="D43" s="698"/>
      <c r="E43" s="698"/>
      <c r="F43" s="699"/>
      <c r="G43" s="380"/>
      <c r="H43" s="96"/>
      <c r="I43" s="61"/>
      <c r="J43" s="96"/>
      <c r="K43" s="331">
        <f>ROUND(I43*$K$8,2)</f>
        <v>0</v>
      </c>
      <c r="L43" s="331"/>
      <c r="M43" s="336"/>
      <c r="N43" s="331">
        <f t="shared" ref="N43:N50" si="9">I43-(K43+L43)</f>
        <v>0</v>
      </c>
      <c r="O43" s="371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</row>
    <row r="44" spans="1:73">
      <c r="A44" s="96"/>
      <c r="B44" s="281"/>
      <c r="C44" s="626"/>
      <c r="D44" s="627"/>
      <c r="E44" s="627"/>
      <c r="F44" s="628"/>
      <c r="G44" s="381"/>
      <c r="H44" s="96"/>
      <c r="I44" s="62"/>
      <c r="J44" s="96"/>
      <c r="K44" s="326">
        <f t="shared" ref="K44:K50" si="10">ROUND(I44*$K$8,2)</f>
        <v>0</v>
      </c>
      <c r="L44" s="326"/>
      <c r="M44" s="330"/>
      <c r="N44" s="326">
        <f t="shared" si="9"/>
        <v>0</v>
      </c>
      <c r="O44" s="372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</row>
    <row r="45" spans="1:73">
      <c r="A45" s="96"/>
      <c r="B45" s="281"/>
      <c r="C45" s="626"/>
      <c r="D45" s="627"/>
      <c r="E45" s="627"/>
      <c r="F45" s="628"/>
      <c r="G45" s="381"/>
      <c r="H45" s="96"/>
      <c r="I45" s="62"/>
      <c r="J45" s="96"/>
      <c r="K45" s="326">
        <f t="shared" si="10"/>
        <v>0</v>
      </c>
      <c r="L45" s="326"/>
      <c r="M45" s="330"/>
      <c r="N45" s="326">
        <f t="shared" si="9"/>
        <v>0</v>
      </c>
      <c r="O45" s="372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</row>
    <row r="46" spans="1:73">
      <c r="A46" s="96"/>
      <c r="B46" s="281"/>
      <c r="C46" s="626"/>
      <c r="D46" s="627"/>
      <c r="E46" s="627"/>
      <c r="F46" s="628"/>
      <c r="G46" s="381"/>
      <c r="H46" s="96"/>
      <c r="I46" s="62"/>
      <c r="J46" s="96"/>
      <c r="K46" s="326">
        <f t="shared" si="10"/>
        <v>0</v>
      </c>
      <c r="L46" s="326"/>
      <c r="M46" s="330"/>
      <c r="N46" s="326">
        <f t="shared" si="9"/>
        <v>0</v>
      </c>
      <c r="O46" s="372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</row>
    <row r="47" spans="1:73">
      <c r="A47" s="96"/>
      <c r="B47" s="281"/>
      <c r="C47" s="626"/>
      <c r="D47" s="627"/>
      <c r="E47" s="627"/>
      <c r="F47" s="628"/>
      <c r="G47" s="381"/>
      <c r="H47" s="96"/>
      <c r="I47" s="62"/>
      <c r="J47" s="96"/>
      <c r="K47" s="326">
        <f t="shared" si="10"/>
        <v>0</v>
      </c>
      <c r="L47" s="326"/>
      <c r="M47" s="330"/>
      <c r="N47" s="326">
        <f t="shared" si="9"/>
        <v>0</v>
      </c>
      <c r="O47" s="372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</row>
    <row r="48" spans="1:73">
      <c r="A48" s="96"/>
      <c r="B48" s="281"/>
      <c r="C48" s="626"/>
      <c r="D48" s="627"/>
      <c r="E48" s="627"/>
      <c r="F48" s="628"/>
      <c r="G48" s="381"/>
      <c r="H48" s="96"/>
      <c r="I48" s="62"/>
      <c r="J48" s="96"/>
      <c r="K48" s="326">
        <f t="shared" si="10"/>
        <v>0</v>
      </c>
      <c r="L48" s="326"/>
      <c r="M48" s="330"/>
      <c r="N48" s="326">
        <f t="shared" si="9"/>
        <v>0</v>
      </c>
      <c r="O48" s="372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</row>
    <row r="49" spans="1:73">
      <c r="A49" s="96"/>
      <c r="B49" s="281"/>
      <c r="C49" s="626"/>
      <c r="D49" s="627"/>
      <c r="E49" s="627"/>
      <c r="F49" s="628"/>
      <c r="G49" s="381"/>
      <c r="H49" s="96"/>
      <c r="I49" s="62"/>
      <c r="J49" s="96"/>
      <c r="K49" s="326">
        <f t="shared" si="10"/>
        <v>0</v>
      </c>
      <c r="L49" s="326"/>
      <c r="M49" s="330"/>
      <c r="N49" s="326">
        <f t="shared" si="9"/>
        <v>0</v>
      </c>
      <c r="O49" s="371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</row>
    <row r="50" spans="1:73" ht="15.75" customHeight="1" thickBot="1">
      <c r="A50" s="96"/>
      <c r="B50" s="284"/>
      <c r="C50" s="629"/>
      <c r="D50" s="630"/>
      <c r="E50" s="630"/>
      <c r="F50" s="631"/>
      <c r="G50" s="382"/>
      <c r="H50" s="96"/>
      <c r="I50" s="63"/>
      <c r="J50" s="96"/>
      <c r="K50" s="331">
        <f t="shared" si="10"/>
        <v>0</v>
      </c>
      <c r="L50" s="331"/>
      <c r="M50" s="336"/>
      <c r="N50" s="331">
        <f t="shared" si="9"/>
        <v>0</v>
      </c>
      <c r="O50" s="373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</row>
    <row r="51" spans="1:73" ht="13.5" thickBot="1">
      <c r="A51" s="96"/>
      <c r="B51" s="96"/>
      <c r="C51" s="96"/>
      <c r="D51" s="96"/>
      <c r="E51" s="96"/>
      <c r="F51" s="96"/>
      <c r="G51" s="8" t="s">
        <v>0</v>
      </c>
      <c r="H51" s="96"/>
      <c r="I51" s="368">
        <f>SUM(I43:I50)</f>
        <v>0</v>
      </c>
      <c r="J51" s="96"/>
      <c r="K51" s="383">
        <f>SUM(K43:K50)</f>
        <v>0</v>
      </c>
      <c r="L51" s="384">
        <f>SUM(L43:L50)</f>
        <v>0</v>
      </c>
      <c r="M51" s="385"/>
      <c r="N51" s="383">
        <f>SUM(N43:N50)</f>
        <v>0</v>
      </c>
      <c r="O51" s="388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</row>
    <row r="52" spans="1:73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</row>
    <row r="53" spans="1:73" ht="13.5" thickBo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</row>
    <row r="54" spans="1:73" ht="15.75" customHeight="1" thickBot="1">
      <c r="A54" s="96"/>
      <c r="B54" s="644" t="s">
        <v>80</v>
      </c>
      <c r="C54" s="645"/>
      <c r="D54" s="644" t="s">
        <v>93</v>
      </c>
      <c r="E54" s="646"/>
      <c r="F54" s="645"/>
      <c r="G54" s="23" t="s">
        <v>94</v>
      </c>
      <c r="H54" s="96"/>
      <c r="I54" s="647">
        <f>I18+I28+I39+I51</f>
        <v>0</v>
      </c>
      <c r="J54" s="96"/>
      <c r="K54" s="23" t="s">
        <v>44</v>
      </c>
      <c r="L54" s="116"/>
      <c r="M54" s="31"/>
      <c r="N54" s="23" t="s">
        <v>44</v>
      </c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</row>
    <row r="55" spans="1:73" ht="32.25" customHeight="1" thickBot="1">
      <c r="A55" s="96"/>
      <c r="B55" s="649" t="str">
        <f>F5</f>
        <v>V</v>
      </c>
      <c r="C55" s="650"/>
      <c r="D55" s="651"/>
      <c r="E55" s="652"/>
      <c r="F55" s="653"/>
      <c r="G55" s="99" t="s">
        <v>103</v>
      </c>
      <c r="H55" s="96"/>
      <c r="I55" s="648"/>
      <c r="J55" s="96"/>
      <c r="K55" s="389">
        <f>K18+K28+K39+K51</f>
        <v>0</v>
      </c>
      <c r="L55" s="384">
        <f>L18+L28+L39+L51</f>
        <v>0</v>
      </c>
      <c r="M55" s="390"/>
      <c r="N55" s="389">
        <f>N18+N28+N39+N51</f>
        <v>0</v>
      </c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</row>
    <row r="56" spans="1:73">
      <c r="A56" s="96"/>
      <c r="B56" s="96"/>
      <c r="C56" s="96"/>
      <c r="D56" s="96"/>
      <c r="E56" s="96"/>
      <c r="F56" s="96"/>
      <c r="G56" s="96"/>
      <c r="H56" s="96"/>
      <c r="I56" s="109"/>
      <c r="J56" s="96"/>
      <c r="K56" s="109"/>
      <c r="L56" s="109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</row>
    <row r="57" spans="1:73" ht="15" customHeight="1">
      <c r="A57" s="96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</row>
    <row r="58" spans="1:73" ht="15.75" customHeight="1">
      <c r="A58" s="96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</row>
    <row r="59" spans="1:73" ht="15.75">
      <c r="A59" s="96"/>
      <c r="B59" s="100" t="s">
        <v>98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</row>
    <row r="60" spans="1:7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</row>
    <row r="61" spans="1:7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</row>
    <row r="62" spans="1:73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</row>
    <row r="63" spans="1:7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</row>
    <row r="64" spans="1:73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</row>
    <row r="65" spans="1:73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</row>
    <row r="66" spans="1:73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</row>
    <row r="67" spans="1:73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</row>
    <row r="68" spans="1:73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</row>
    <row r="69" spans="1:73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</row>
    <row r="70" spans="1:73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</row>
    <row r="71" spans="1:73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</row>
    <row r="72" spans="1:73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</row>
    <row r="73" spans="1:73">
      <c r="A73" s="96"/>
      <c r="B73" s="96"/>
      <c r="C73" s="110" t="s">
        <v>6</v>
      </c>
      <c r="D73" s="110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</row>
    <row r="74" spans="1:73" ht="15.75" hidden="1">
      <c r="A74" s="96"/>
      <c r="C74" s="5">
        <v>0</v>
      </c>
      <c r="D74" s="5"/>
      <c r="E74" s="6" t="s">
        <v>7</v>
      </c>
      <c r="F74" s="4"/>
      <c r="G74" s="4"/>
      <c r="H74" s="4"/>
      <c r="I74" s="4"/>
      <c r="J74" s="104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</row>
    <row r="75" spans="1:73" hidden="1">
      <c r="A75" s="96"/>
      <c r="B75" s="96"/>
      <c r="C75" s="96" t="s">
        <v>8</v>
      </c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</row>
    <row r="76" spans="1:73" hidden="1">
      <c r="A76" s="96"/>
      <c r="B76" s="96"/>
      <c r="C76" s="96" t="s">
        <v>9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</row>
    <row r="77" spans="1:73" hidden="1">
      <c r="A77" s="96"/>
      <c r="B77" s="96"/>
      <c r="C77" s="111">
        <v>40360</v>
      </c>
      <c r="D77" s="111"/>
      <c r="E77" s="112">
        <v>1</v>
      </c>
      <c r="F77" s="96" t="s">
        <v>10</v>
      </c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</row>
    <row r="78" spans="1:73" hidden="1">
      <c r="A78" s="96"/>
      <c r="B78" s="96"/>
      <c r="C78" s="111">
        <v>42186</v>
      </c>
      <c r="D78" s="111"/>
      <c r="E78" s="112">
        <v>0.75</v>
      </c>
      <c r="F78" s="96" t="s">
        <v>11</v>
      </c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</row>
    <row r="79" spans="1:73" hidden="1">
      <c r="A79" s="96"/>
      <c r="B79" s="96"/>
      <c r="C79" s="111">
        <v>42186</v>
      </c>
      <c r="D79" s="111"/>
      <c r="E79" s="112">
        <v>0.5</v>
      </c>
      <c r="F79" s="96" t="s">
        <v>12</v>
      </c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</row>
    <row r="80" spans="1:73" hidden="1">
      <c r="A80" s="96"/>
      <c r="B80" s="96"/>
      <c r="C80" s="111">
        <v>42917</v>
      </c>
      <c r="D80" s="111"/>
      <c r="E80" s="112">
        <v>0.25</v>
      </c>
      <c r="F80" s="96" t="s">
        <v>13</v>
      </c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</row>
    <row r="81" spans="1:67" hidden="1">
      <c r="A81" s="96"/>
      <c r="B81" s="96"/>
      <c r="C81" s="111">
        <v>43282</v>
      </c>
      <c r="D81" s="111"/>
      <c r="E81" s="112">
        <v>0</v>
      </c>
      <c r="F81" s="96" t="s">
        <v>14</v>
      </c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</row>
    <row r="82" spans="1:67">
      <c r="A82" s="96"/>
      <c r="B82" s="96"/>
      <c r="C82" s="96"/>
      <c r="D82" s="96"/>
      <c r="E82" s="113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</row>
    <row r="83" spans="1:67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</row>
    <row r="84" spans="1:67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</row>
    <row r="85" spans="1:67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</row>
    <row r="86" spans="1:67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</row>
    <row r="87" spans="1:67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</row>
    <row r="88" spans="1:67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</row>
    <row r="89" spans="1:67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</row>
    <row r="90" spans="1:67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</row>
    <row r="91" spans="1:67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</row>
    <row r="92" spans="1:67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</row>
    <row r="93" spans="1:67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</row>
    <row r="94" spans="1:67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</row>
    <row r="95" spans="1:67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</row>
    <row r="96" spans="1:67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</row>
    <row r="97" spans="1:67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</row>
    <row r="98" spans="1:67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</row>
    <row r="99" spans="1:67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</row>
    <row r="100" spans="1:67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</row>
    <row r="101" spans="1:67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</row>
    <row r="102" spans="1:67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</row>
    <row r="103" spans="1:67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</row>
    <row r="104" spans="1:67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</row>
    <row r="105" spans="1:67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</row>
    <row r="106" spans="1:67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</row>
    <row r="107" spans="1:67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</row>
    <row r="108" spans="1:67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</row>
    <row r="109" spans="1:67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</row>
    <row r="110" spans="1:67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</row>
    <row r="111" spans="1:67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</row>
    <row r="112" spans="1:67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</row>
    <row r="113" spans="1:67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</row>
    <row r="114" spans="1:67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</row>
    <row r="115" spans="1:67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</row>
    <row r="116" spans="1:67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</row>
    <row r="117" spans="1:67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</row>
    <row r="118" spans="1:67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</row>
    <row r="119" spans="1:67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</row>
    <row r="120" spans="1:67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</row>
    <row r="121" spans="1:67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</row>
    <row r="122" spans="1:67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</row>
    <row r="123" spans="1:67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</row>
    <row r="124" spans="1:67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</row>
    <row r="125" spans="1:67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</row>
    <row r="126" spans="1:67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</row>
    <row r="127" spans="1:67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</row>
    <row r="128" spans="1:67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</row>
    <row r="129" spans="1:67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</row>
    <row r="130" spans="1:67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</row>
    <row r="131" spans="1:67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</row>
    <row r="132" spans="1:67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</row>
    <row r="133" spans="1:67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</row>
    <row r="134" spans="1:67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</row>
    <row r="135" spans="1:67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</row>
    <row r="136" spans="1:67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</row>
    <row r="137" spans="1:67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</row>
    <row r="138" spans="1:67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</row>
    <row r="139" spans="1:67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</row>
    <row r="140" spans="1:67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</row>
    <row r="141" spans="1:67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</row>
    <row r="142" spans="1:67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</row>
    <row r="143" spans="1:67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</row>
    <row r="144" spans="1:67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</row>
    <row r="145" spans="1:67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</row>
    <row r="146" spans="1:67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</row>
    <row r="147" spans="1:67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</row>
    <row r="148" spans="1:67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</row>
    <row r="149" spans="1:67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</row>
    <row r="150" spans="1:67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</row>
    <row r="151" spans="1:67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</row>
    <row r="152" spans="1:67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</row>
    <row r="153" spans="1:67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</row>
    <row r="154" spans="1:67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</row>
    <row r="155" spans="1:67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</row>
    <row r="156" spans="1:67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</row>
    <row r="157" spans="1:67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</row>
    <row r="158" spans="1:67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</row>
    <row r="159" spans="1:67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</row>
    <row r="160" spans="1:67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</row>
    <row r="161" spans="1:67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</row>
    <row r="162" spans="1:67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</row>
    <row r="163" spans="1:67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</row>
    <row r="164" spans="1:67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</row>
    <row r="165" spans="1:67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</row>
    <row r="166" spans="1:67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</row>
    <row r="167" spans="1:67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</row>
    <row r="168" spans="1:67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</row>
    <row r="169" spans="1:67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</row>
    <row r="170" spans="1:67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</row>
    <row r="171" spans="1:67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</row>
    <row r="172" spans="1:67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</row>
    <row r="173" spans="1:67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</row>
    <row r="174" spans="1:67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</row>
    <row r="175" spans="1:67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</row>
    <row r="176" spans="1:67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</row>
    <row r="177" spans="1:67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</row>
    <row r="178" spans="1:67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</row>
    <row r="179" spans="1:67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</row>
    <row r="180" spans="1:67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</row>
    <row r="181" spans="1:67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</row>
    <row r="182" spans="1:67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</row>
    <row r="183" spans="1:67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</row>
    <row r="184" spans="1:67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</row>
    <row r="185" spans="1:67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</row>
    <row r="186" spans="1:67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</row>
    <row r="187" spans="1:67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</row>
    <row r="188" spans="1:67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</row>
    <row r="189" spans="1:67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</row>
    <row r="190" spans="1:67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</row>
    <row r="191" spans="1:67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</row>
    <row r="192" spans="1:67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</row>
    <row r="193" spans="1:67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</row>
    <row r="194" spans="1:67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</row>
    <row r="195" spans="1:67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</row>
    <row r="196" spans="1:67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</row>
    <row r="197" spans="1:67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</row>
    <row r="198" spans="1:67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</row>
    <row r="199" spans="1:67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</row>
    <row r="200" spans="1:67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</row>
    <row r="201" spans="1:67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</row>
    <row r="202" spans="1:67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</row>
    <row r="203" spans="1:67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</row>
    <row r="204" spans="1:67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</row>
    <row r="205" spans="1:67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</row>
    <row r="206" spans="1:67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</row>
    <row r="207" spans="1:67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</row>
    <row r="208" spans="1:67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</row>
    <row r="209" spans="1:67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</row>
    <row r="210" spans="1:67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</row>
    <row r="211" spans="1:67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</row>
    <row r="212" spans="1:67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</row>
    <row r="213" spans="1:67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</row>
    <row r="214" spans="1:67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</row>
    <row r="215" spans="1:67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</row>
    <row r="216" spans="1:67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</row>
    <row r="217" spans="1:67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</row>
    <row r="218" spans="1:67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</row>
    <row r="219" spans="1:67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</row>
    <row r="220" spans="1:67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</row>
    <row r="221" spans="1:67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</row>
    <row r="222" spans="1:67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</row>
    <row r="223" spans="1:67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</row>
    <row r="224" spans="1:67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</row>
    <row r="225" spans="1:67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</row>
    <row r="226" spans="1:67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</row>
    <row r="227" spans="1:67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</row>
    <row r="228" spans="1:67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</row>
    <row r="229" spans="1:67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</row>
    <row r="230" spans="1:67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</row>
    <row r="231" spans="1:67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</row>
    <row r="232" spans="1:67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</row>
    <row r="233" spans="1:67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</row>
    <row r="234" spans="1:67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</row>
    <row r="235" spans="1:67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</row>
    <row r="236" spans="1:67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</row>
    <row r="237" spans="1:67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</row>
    <row r="238" spans="1:67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</row>
    <row r="239" spans="1:67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</row>
    <row r="240" spans="1:67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</row>
    <row r="241" spans="1:67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</row>
    <row r="242" spans="1:67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</row>
    <row r="243" spans="1:67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</row>
    <row r="244" spans="1:67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</row>
    <row r="245" spans="1:67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</row>
    <row r="246" spans="1:67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</row>
    <row r="247" spans="1:67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</row>
    <row r="248" spans="1:67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</row>
    <row r="249" spans="1:67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</row>
    <row r="250" spans="1:67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</row>
    <row r="251" spans="1:67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</row>
    <row r="252" spans="1:67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</row>
    <row r="253" spans="1:67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</row>
    <row r="254" spans="1:67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</row>
    <row r="255" spans="1:67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</row>
    <row r="256" spans="1:67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</row>
    <row r="257" spans="1:67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</row>
    <row r="258" spans="1:67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</row>
    <row r="259" spans="1:67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</row>
    <row r="260" spans="1:67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</row>
    <row r="261" spans="1:67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</row>
    <row r="262" spans="1:67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</row>
    <row r="263" spans="1:67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</row>
    <row r="264" spans="1:67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</row>
    <row r="265" spans="1:67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</row>
    <row r="266" spans="1:67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</row>
    <row r="267" spans="1:67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</row>
    <row r="268" spans="1:67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</row>
    <row r="269" spans="1:67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</row>
    <row r="270" spans="1:67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</row>
    <row r="271" spans="1:67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</row>
    <row r="272" spans="1:67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</row>
    <row r="273" spans="1:67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</row>
    <row r="274" spans="1:67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</row>
    <row r="275" spans="1:67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</row>
    <row r="276" spans="1:67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</row>
    <row r="277" spans="1:67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</row>
    <row r="278" spans="1:67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</row>
    <row r="279" spans="1:67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</row>
    <row r="280" spans="1:67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</row>
    <row r="281" spans="1:67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</row>
    <row r="282" spans="1:67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</row>
    <row r="283" spans="1:67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</row>
    <row r="284" spans="1:67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</row>
    <row r="285" spans="1:67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</row>
    <row r="286" spans="1:67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</row>
    <row r="287" spans="1:67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</row>
    <row r="288" spans="1:67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</row>
    <row r="289" spans="1:67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</row>
    <row r="290" spans="1:67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</row>
    <row r="291" spans="1:67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</row>
    <row r="292" spans="1:67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</row>
    <row r="293" spans="1:67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</row>
    <row r="294" spans="1:67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</row>
    <row r="295" spans="1:67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</row>
    <row r="296" spans="1:67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</row>
    <row r="297" spans="1:67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</row>
    <row r="298" spans="1:67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</row>
    <row r="299" spans="1:67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</row>
    <row r="300" spans="1:67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</row>
    <row r="301" spans="1:67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</row>
    <row r="302" spans="1:67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</row>
    <row r="303" spans="1:67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</row>
    <row r="304" spans="1:67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</row>
    <row r="305" spans="1:16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</row>
    <row r="306" spans="1:16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</row>
    <row r="307" spans="1:16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</row>
    <row r="308" spans="1:16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</row>
    <row r="309" spans="1:16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</row>
    <row r="310" spans="1:16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</row>
    <row r="311" spans="1:16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</row>
    <row r="312" spans="1:16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</row>
    <row r="313" spans="1:16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</row>
    <row r="314" spans="1:16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</row>
    <row r="315" spans="1:16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</row>
    <row r="316" spans="1:16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</row>
    <row r="317" spans="1:16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</row>
    <row r="318" spans="1:16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</row>
    <row r="319" spans="1:16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</row>
    <row r="320" spans="1:16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</row>
    <row r="321" spans="1:16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</row>
    <row r="322" spans="1:16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</row>
    <row r="323" spans="1:16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</row>
    <row r="324" spans="1:16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</row>
    <row r="325" spans="1:16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1:16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</row>
    <row r="327" spans="1:16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</row>
    <row r="328" spans="1:16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</row>
    <row r="329" spans="1:16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</row>
    <row r="330" spans="1:16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1:16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1:16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1:16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</row>
    <row r="334" spans="1:16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</row>
    <row r="335" spans="1:16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</row>
    <row r="336" spans="1:16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1:16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</row>
    <row r="338" spans="1:16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</row>
    <row r="339" spans="1:16">
      <c r="A339" s="96"/>
    </row>
    <row r="340" spans="1:16">
      <c r="A340" s="96"/>
    </row>
    <row r="341" spans="1:16">
      <c r="A341" s="96"/>
    </row>
    <row r="342" spans="1:16">
      <c r="A342" s="96"/>
    </row>
    <row r="343" spans="1:16">
      <c r="A343" s="96"/>
    </row>
    <row r="344" spans="1:16">
      <c r="A344" s="96"/>
    </row>
    <row r="345" spans="1:16">
      <c r="A345" s="96"/>
    </row>
    <row r="346" spans="1:16">
      <c r="A346" s="96"/>
    </row>
    <row r="347" spans="1:16">
      <c r="A347" s="96"/>
    </row>
    <row r="348" spans="1:16">
      <c r="A348" s="96"/>
    </row>
    <row r="349" spans="1:16">
      <c r="A349" s="96"/>
    </row>
    <row r="350" spans="1:16">
      <c r="A350" s="96"/>
    </row>
    <row r="351" spans="1:16">
      <c r="A351" s="96"/>
    </row>
    <row r="352" spans="1:16">
      <c r="A352" s="96"/>
    </row>
    <row r="353" spans="1:1">
      <c r="A353" s="96"/>
    </row>
    <row r="354" spans="1:1">
      <c r="A354" s="96"/>
    </row>
    <row r="355" spans="1:1">
      <c r="A355" s="96"/>
    </row>
    <row r="356" spans="1:1">
      <c r="A356" s="96"/>
    </row>
    <row r="357" spans="1:1">
      <c r="A357" s="96"/>
    </row>
    <row r="358" spans="1:1">
      <c r="A358" s="96"/>
    </row>
    <row r="359" spans="1:1">
      <c r="A359" s="96"/>
    </row>
    <row r="360" spans="1:1">
      <c r="A360" s="96"/>
    </row>
    <row r="361" spans="1:1">
      <c r="A361" s="96"/>
    </row>
    <row r="362" spans="1:1">
      <c r="A362" s="96"/>
    </row>
    <row r="363" spans="1:1">
      <c r="A363" s="96"/>
    </row>
    <row r="364" spans="1:1">
      <c r="A364" s="96"/>
    </row>
    <row r="365" spans="1:1">
      <c r="A365" s="96"/>
    </row>
    <row r="366" spans="1:1">
      <c r="A366" s="96"/>
    </row>
    <row r="367" spans="1:1">
      <c r="A367" s="96"/>
    </row>
    <row r="368" spans="1:1">
      <c r="A368" s="96"/>
    </row>
    <row r="369" spans="1:1">
      <c r="A369" s="96"/>
    </row>
    <row r="370" spans="1:1">
      <c r="A370" s="96"/>
    </row>
    <row r="371" spans="1:1">
      <c r="A371" s="96"/>
    </row>
    <row r="372" spans="1:1">
      <c r="A372" s="96"/>
    </row>
    <row r="373" spans="1:1">
      <c r="A373" s="96"/>
    </row>
  </sheetData>
  <sheetProtection algorithmName="SHA-512" hashValue="45w7jyVbtITsTo8H3GxAhqtB6fMAsl5mRU51eXOyn/MKKHc6JYFiWBZG0EhChEIxx/+wkgufATtjLVl/NAN37Q==" saltValue="xWYrf8L2z0FikD9mzdnmOA==" spinCount="100000" sheet="1" selectLockedCells="1"/>
  <dataConsolidate/>
  <mergeCells count="53">
    <mergeCell ref="C34:F34"/>
    <mergeCell ref="C35:F35"/>
    <mergeCell ref="C41:G41"/>
    <mergeCell ref="C47:F47"/>
    <mergeCell ref="B54:C54"/>
    <mergeCell ref="C42:F42"/>
    <mergeCell ref="C43:F43"/>
    <mergeCell ref="C44:F44"/>
    <mergeCell ref="C45:F45"/>
    <mergeCell ref="M2:N2"/>
    <mergeCell ref="C21:G21"/>
    <mergeCell ref="C22:G22"/>
    <mergeCell ref="C16:F16"/>
    <mergeCell ref="C17:F17"/>
    <mergeCell ref="C8:F8"/>
    <mergeCell ref="C9:F9"/>
    <mergeCell ref="C13:F13"/>
    <mergeCell ref="K6:N6"/>
    <mergeCell ref="C7:F7"/>
    <mergeCell ref="M7:M8"/>
    <mergeCell ref="M21:M22"/>
    <mergeCell ref="K4:M4"/>
    <mergeCell ref="K5:M5"/>
    <mergeCell ref="F4:I4"/>
    <mergeCell ref="F5:I5"/>
    <mergeCell ref="C10:F10"/>
    <mergeCell ref="C11:F11"/>
    <mergeCell ref="C12:F12"/>
    <mergeCell ref="C4:E5"/>
    <mergeCell ref="C30:G30"/>
    <mergeCell ref="C23:G23"/>
    <mergeCell ref="C24:G24"/>
    <mergeCell ref="C25:G25"/>
    <mergeCell ref="C26:G26"/>
    <mergeCell ref="C27:G27"/>
    <mergeCell ref="C15:F15"/>
    <mergeCell ref="C14:F14"/>
    <mergeCell ref="M30:M31"/>
    <mergeCell ref="C50:F50"/>
    <mergeCell ref="D54:F54"/>
    <mergeCell ref="D55:F55"/>
    <mergeCell ref="I54:I55"/>
    <mergeCell ref="M41:M42"/>
    <mergeCell ref="B55:C55"/>
    <mergeCell ref="C36:F36"/>
    <mergeCell ref="C37:F37"/>
    <mergeCell ref="C38:F38"/>
    <mergeCell ref="C48:F48"/>
    <mergeCell ref="C49:F49"/>
    <mergeCell ref="C31:F31"/>
    <mergeCell ref="C32:F32"/>
    <mergeCell ref="C33:F33"/>
    <mergeCell ref="C46:F46"/>
  </mergeCells>
  <printOptions horizontalCentered="1" verticalCentered="1"/>
  <pageMargins left="0" right="0" top="0" bottom="0" header="0" footer="0"/>
  <pageSetup scale="71" orientation="landscape" r:id="rId1"/>
  <headerFooter>
    <oddFooter>&amp;Z&amp;F</oddFooter>
  </headerFooter>
  <ignoredErrors>
    <ignoredError sqref="I18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1C39-0061-4005-B737-6C39E517AECD}">
  <sheetPr>
    <tabColor theme="1" tint="4.9989318521683403E-2"/>
    <pageSetUpPr fitToPage="1"/>
  </sheetPr>
  <dimension ref="A1:AW194"/>
  <sheetViews>
    <sheetView showZeros="0" topLeftCell="A4" workbookViewId="0">
      <selection activeCell="B9" sqref="B9"/>
    </sheetView>
  </sheetViews>
  <sheetFormatPr baseColWidth="10" defaultColWidth="11.42578125" defaultRowHeight="12.75" outlineLevelRow="1"/>
  <cols>
    <col min="1" max="1" width="4.28515625" customWidth="1"/>
    <col min="2" max="2" width="16.28515625" customWidth="1"/>
    <col min="3" max="3" width="18" customWidth="1"/>
    <col min="4" max="4" width="11.28515625" customWidth="1"/>
    <col min="5" max="5" width="18.28515625" customWidth="1"/>
    <col min="6" max="6" width="17" customWidth="1"/>
    <col min="7" max="7" width="17.140625" customWidth="1"/>
    <col min="8" max="8" width="1.5703125" customWidth="1"/>
    <col min="9" max="9" width="14.85546875"/>
    <col min="10" max="10" width="5.7109375" customWidth="1"/>
    <col min="11" max="11" width="17.85546875" customWidth="1"/>
    <col min="12" max="12" width="22.7109375" customWidth="1"/>
    <col min="13" max="14" width="14.85546875"/>
    <col min="15" max="15" width="12.5703125" customWidth="1"/>
  </cols>
  <sheetData>
    <row r="1" spans="1:44" ht="49.5" hidden="1" customHeight="1" outlineLevel="1">
      <c r="K1" s="24" t="s">
        <v>31</v>
      </c>
      <c r="L1" s="25" t="s">
        <v>34</v>
      </c>
      <c r="M1" s="290">
        <v>1</v>
      </c>
      <c r="O1" s="74">
        <f>5/115</f>
        <v>4.3478260869565216E-2</v>
      </c>
      <c r="P1" s="74">
        <f>5/105</f>
        <v>4.7619047619047616E-2</v>
      </c>
      <c r="Q1" s="74">
        <f>9.975/109.975</f>
        <v>9.0702432370993402E-2</v>
      </c>
      <c r="R1" s="74">
        <f>5/114.975</f>
        <v>4.3487714720591437E-2</v>
      </c>
      <c r="S1" s="74">
        <v>0.5</v>
      </c>
      <c r="T1" s="74">
        <f>9.975/114.975</f>
        <v>8.6757990867579904E-2</v>
      </c>
    </row>
    <row r="2" spans="1:44" hidden="1" outlineLevel="1">
      <c r="K2" s="26"/>
      <c r="L2" s="26"/>
      <c r="M2" s="26"/>
      <c r="O2" s="75" t="s">
        <v>35</v>
      </c>
      <c r="P2" s="75" t="s">
        <v>25</v>
      </c>
      <c r="Q2" s="75" t="s">
        <v>36</v>
      </c>
      <c r="R2" s="75" t="s">
        <v>37</v>
      </c>
      <c r="S2" s="75"/>
      <c r="T2" s="75" t="s">
        <v>38</v>
      </c>
    </row>
    <row r="3" spans="1:44" ht="13.5" hidden="1" outlineLevel="1" thickBot="1"/>
    <row r="4" spans="1:44" ht="16.5" customHeight="1" collapsed="1" thickBot="1">
      <c r="A4" s="93"/>
      <c r="B4" s="27"/>
      <c r="C4" s="703"/>
      <c r="D4" s="704"/>
      <c r="E4" s="705"/>
      <c r="F4" s="654" t="s">
        <v>77</v>
      </c>
      <c r="G4" s="719"/>
      <c r="H4" s="719"/>
      <c r="I4" s="655"/>
      <c r="J4" s="94"/>
      <c r="K4" s="641" t="s">
        <v>64</v>
      </c>
      <c r="L4" s="642"/>
      <c r="M4" s="643"/>
      <c r="N4" s="20" t="s">
        <v>22</v>
      </c>
      <c r="O4" s="96"/>
      <c r="P4" s="96"/>
      <c r="Q4" s="93"/>
      <c r="R4" s="93"/>
      <c r="S4" s="96"/>
      <c r="T4" s="96"/>
      <c r="U4" s="96"/>
      <c r="V4" s="96"/>
      <c r="W4" s="96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</row>
    <row r="5" spans="1:44" ht="35.25" customHeight="1" thickBot="1">
      <c r="A5" s="93"/>
      <c r="B5" s="27"/>
      <c r="C5" s="706"/>
      <c r="D5" s="707"/>
      <c r="E5" s="708"/>
      <c r="F5" s="720" t="str">
        <f>'FDT - Tech pompe'!E2</f>
        <v>V</v>
      </c>
      <c r="G5" s="721"/>
      <c r="H5" s="721"/>
      <c r="I5" s="722"/>
      <c r="J5" s="101"/>
      <c r="K5" s="716">
        <f>LOOKUP(N5,Period!A3:A55,Period!C3:C55)</f>
        <v>45654</v>
      </c>
      <c r="L5" s="717"/>
      <c r="M5" s="718"/>
      <c r="N5" s="70">
        <f>'FDT - Tech pompe'!E5</f>
        <v>1</v>
      </c>
      <c r="O5" s="96"/>
      <c r="P5" s="96"/>
      <c r="Q5" s="96"/>
      <c r="R5" s="96"/>
      <c r="S5" s="96"/>
      <c r="T5" s="96"/>
      <c r="U5" s="96"/>
      <c r="V5" s="96"/>
      <c r="W5" s="96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1:44" ht="13.5" thickBot="1">
      <c r="A6" s="93"/>
      <c r="B6" s="93"/>
      <c r="C6" s="93"/>
      <c r="D6" s="93"/>
      <c r="E6" s="93"/>
      <c r="G6" s="93"/>
      <c r="I6" s="104">
        <v>40</v>
      </c>
      <c r="J6" s="96"/>
      <c r="K6" s="734" t="s">
        <v>76</v>
      </c>
      <c r="L6" s="735"/>
      <c r="M6" s="735"/>
      <c r="N6" s="736"/>
      <c r="O6" s="96"/>
      <c r="P6" s="96"/>
      <c r="Q6" s="96"/>
      <c r="R6" s="96"/>
      <c r="S6" s="96"/>
      <c r="T6" s="96"/>
      <c r="U6" s="96"/>
      <c r="V6" s="96"/>
      <c r="W6" s="96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</row>
    <row r="7" spans="1:44" ht="26.25" customHeight="1" thickBot="1">
      <c r="A7" s="93"/>
      <c r="B7" s="32" t="s">
        <v>1</v>
      </c>
      <c r="C7" s="739" t="s">
        <v>169</v>
      </c>
      <c r="D7" s="740"/>
      <c r="E7" s="740"/>
      <c r="F7" s="741"/>
      <c r="G7" s="23" t="s">
        <v>23</v>
      </c>
      <c r="H7" s="93"/>
      <c r="I7" s="28" t="s">
        <v>110</v>
      </c>
      <c r="J7" s="96"/>
      <c r="K7" s="23" t="s">
        <v>5</v>
      </c>
      <c r="L7" s="23" t="s">
        <v>24</v>
      </c>
      <c r="M7" s="676" t="s">
        <v>82</v>
      </c>
      <c r="N7" s="23" t="s">
        <v>83</v>
      </c>
      <c r="O7" s="96"/>
      <c r="P7" s="96"/>
      <c r="Q7" s="96"/>
      <c r="R7" s="96"/>
      <c r="S7" s="96"/>
      <c r="T7" s="96"/>
      <c r="U7" s="96"/>
      <c r="V7" s="96"/>
      <c r="W7" s="96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</row>
    <row r="8" spans="1:44" ht="31.5" customHeight="1" thickBot="1">
      <c r="A8" s="93"/>
      <c r="B8" s="29" t="s">
        <v>2</v>
      </c>
      <c r="C8" s="728" t="s">
        <v>171</v>
      </c>
      <c r="D8" s="729"/>
      <c r="E8" s="729"/>
      <c r="F8" s="730"/>
      <c r="G8" s="311">
        <v>0.64</v>
      </c>
      <c r="H8" s="93"/>
      <c r="I8" s="30"/>
      <c r="J8" s="96"/>
      <c r="K8" s="338" t="s">
        <v>25</v>
      </c>
      <c r="L8" s="338" t="s">
        <v>30</v>
      </c>
      <c r="M8" s="677"/>
      <c r="N8" s="29" t="s">
        <v>84</v>
      </c>
      <c r="O8" s="96"/>
      <c r="P8" s="96"/>
      <c r="Q8" s="96"/>
      <c r="R8" s="96"/>
      <c r="S8" s="96"/>
      <c r="T8" s="96"/>
      <c r="U8" s="96"/>
      <c r="V8" s="96"/>
      <c r="W8" s="96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</row>
    <row r="9" spans="1:44">
      <c r="A9" s="93"/>
      <c r="B9" s="283"/>
      <c r="C9" s="697"/>
      <c r="D9" s="698"/>
      <c r="E9" s="698"/>
      <c r="F9" s="699"/>
      <c r="G9" s="64"/>
      <c r="H9" s="96"/>
      <c r="I9" s="326">
        <f t="shared" ref="I9:I14" si="0">+IF(G9-$I$6&gt;0,(G9-$I$6)*$G$8,0)</f>
        <v>0</v>
      </c>
      <c r="J9" s="96"/>
      <c r="K9" s="328">
        <f>ROUND(I9*$P$1,2)</f>
        <v>0</v>
      </c>
      <c r="L9" s="328">
        <f>ROUND($Q$1*I9,2)*$M$1</f>
        <v>0</v>
      </c>
      <c r="M9" s="329"/>
      <c r="N9" s="328">
        <f>I9-K9-L9</f>
        <v>0</v>
      </c>
      <c r="O9" s="96"/>
      <c r="P9" s="96"/>
      <c r="Q9" s="96"/>
      <c r="R9" s="96"/>
      <c r="S9" s="96"/>
      <c r="T9" s="96"/>
      <c r="U9" s="96"/>
      <c r="V9" s="96"/>
      <c r="W9" s="96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</row>
    <row r="10" spans="1:44">
      <c r="A10" s="93"/>
      <c r="B10" s="281"/>
      <c r="C10" s="626"/>
      <c r="D10" s="627"/>
      <c r="E10" s="627"/>
      <c r="F10" s="628"/>
      <c r="G10" s="65"/>
      <c r="H10" s="96"/>
      <c r="I10" s="326">
        <f t="shared" si="0"/>
        <v>0</v>
      </c>
      <c r="J10" s="96"/>
      <c r="K10" s="326">
        <f t="shared" ref="K10:K17" si="1">ROUND(I10*$P$1,2)</f>
        <v>0</v>
      </c>
      <c r="L10" s="326">
        <f t="shared" ref="L10:L17" si="2">ROUND($Q$1*I10,2)*$M$1</f>
        <v>0</v>
      </c>
      <c r="M10" s="330"/>
      <c r="N10" s="326">
        <f>I10-K10-L10</f>
        <v>0</v>
      </c>
      <c r="O10" s="96"/>
      <c r="P10" s="96"/>
      <c r="Q10" s="96"/>
      <c r="R10" s="96"/>
      <c r="S10" s="96"/>
      <c r="T10" s="96"/>
      <c r="U10" s="96"/>
      <c r="V10" s="96"/>
      <c r="W10" s="96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</row>
    <row r="11" spans="1:44">
      <c r="A11" s="93"/>
      <c r="B11" s="281"/>
      <c r="C11" s="626"/>
      <c r="D11" s="627"/>
      <c r="E11" s="627"/>
      <c r="F11" s="628"/>
      <c r="G11" s="65"/>
      <c r="H11" s="96"/>
      <c r="I11" s="326">
        <f t="shared" si="0"/>
        <v>0</v>
      </c>
      <c r="J11" s="96"/>
      <c r="K11" s="326">
        <f t="shared" si="1"/>
        <v>0</v>
      </c>
      <c r="L11" s="326">
        <f t="shared" si="2"/>
        <v>0</v>
      </c>
      <c r="M11" s="330"/>
      <c r="N11" s="326">
        <f>I11-K11-L11</f>
        <v>0</v>
      </c>
      <c r="O11" s="96"/>
      <c r="P11" s="96"/>
      <c r="Q11" s="96"/>
      <c r="R11" s="96"/>
      <c r="S11" s="96"/>
      <c r="T11" s="96"/>
      <c r="U11" s="96"/>
      <c r="V11" s="96"/>
      <c r="W11" s="96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</row>
    <row r="12" spans="1:44">
      <c r="A12" s="93"/>
      <c r="B12" s="281"/>
      <c r="C12" s="626"/>
      <c r="D12" s="627"/>
      <c r="E12" s="627"/>
      <c r="F12" s="628"/>
      <c r="G12" s="65"/>
      <c r="H12" s="96"/>
      <c r="I12" s="326">
        <f t="shared" si="0"/>
        <v>0</v>
      </c>
      <c r="J12" s="96"/>
      <c r="K12" s="326">
        <f t="shared" ref="K12:K16" si="3">ROUND(I12*$P$1,2)</f>
        <v>0</v>
      </c>
      <c r="L12" s="326">
        <f t="shared" ref="L12:L16" si="4">ROUND($Q$1*I12,2)*$M$1</f>
        <v>0</v>
      </c>
      <c r="M12" s="330"/>
      <c r="N12" s="326">
        <f t="shared" ref="N12:N16" si="5">I12-K12-L12</f>
        <v>0</v>
      </c>
      <c r="O12" s="96"/>
      <c r="P12" s="96"/>
      <c r="Q12" s="96"/>
      <c r="R12" s="96"/>
      <c r="S12" s="96"/>
      <c r="T12" s="96"/>
      <c r="U12" s="96"/>
      <c r="V12" s="96"/>
      <c r="W12" s="96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</row>
    <row r="13" spans="1:44">
      <c r="A13" s="93"/>
      <c r="B13" s="294"/>
      <c r="C13" s="626"/>
      <c r="D13" s="627"/>
      <c r="E13" s="627"/>
      <c r="F13" s="628"/>
      <c r="G13" s="295"/>
      <c r="H13" s="96"/>
      <c r="I13" s="326">
        <f t="shared" si="0"/>
        <v>0</v>
      </c>
      <c r="J13" s="96"/>
      <c r="K13" s="326">
        <f t="shared" si="3"/>
        <v>0</v>
      </c>
      <c r="L13" s="326">
        <f t="shared" si="4"/>
        <v>0</v>
      </c>
      <c r="M13" s="330"/>
      <c r="N13" s="326">
        <f t="shared" si="5"/>
        <v>0</v>
      </c>
      <c r="O13" s="96"/>
      <c r="P13" s="96"/>
      <c r="Q13" s="96"/>
      <c r="R13" s="96"/>
      <c r="S13" s="96"/>
      <c r="T13" s="96"/>
      <c r="U13" s="96"/>
      <c r="V13" s="96"/>
      <c r="W13" s="96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</row>
    <row r="14" spans="1:44">
      <c r="A14" s="93"/>
      <c r="B14" s="294"/>
      <c r="C14" s="626"/>
      <c r="D14" s="627"/>
      <c r="E14" s="627"/>
      <c r="F14" s="628"/>
      <c r="G14" s="295"/>
      <c r="H14" s="96"/>
      <c r="I14" s="326">
        <f t="shared" si="0"/>
        <v>0</v>
      </c>
      <c r="J14" s="96"/>
      <c r="K14" s="326">
        <f t="shared" si="3"/>
        <v>0</v>
      </c>
      <c r="L14" s="326">
        <f t="shared" si="4"/>
        <v>0</v>
      </c>
      <c r="M14" s="330"/>
      <c r="N14" s="326">
        <f t="shared" si="5"/>
        <v>0</v>
      </c>
      <c r="O14" s="96"/>
      <c r="P14" s="96"/>
      <c r="Q14" s="96"/>
      <c r="R14" s="96"/>
      <c r="S14" s="96"/>
      <c r="T14" s="96"/>
      <c r="U14" s="96"/>
      <c r="V14" s="96"/>
      <c r="W14" s="96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</row>
    <row r="15" spans="1:44">
      <c r="A15" s="93"/>
      <c r="B15" s="301"/>
      <c r="C15" s="737" t="s">
        <v>168</v>
      </c>
      <c r="D15" s="738"/>
      <c r="E15" s="738"/>
      <c r="F15" s="738"/>
      <c r="G15" s="300"/>
      <c r="H15" s="96"/>
      <c r="I15" s="298"/>
      <c r="J15" s="96"/>
      <c r="K15" s="298"/>
      <c r="L15" s="298"/>
      <c r="M15" s="299"/>
      <c r="N15" s="298"/>
      <c r="O15" s="96"/>
      <c r="P15" s="96"/>
      <c r="Q15" s="96"/>
      <c r="R15" s="102"/>
      <c r="S15" s="96"/>
      <c r="T15" s="96"/>
      <c r="U15" s="96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</row>
    <row r="16" spans="1:44" ht="13.5" thickBot="1">
      <c r="A16" s="93"/>
      <c r="B16" s="281"/>
      <c r="C16" s="626"/>
      <c r="D16" s="627"/>
      <c r="E16" s="627"/>
      <c r="F16" s="627"/>
      <c r="G16" s="65"/>
      <c r="H16" s="96"/>
      <c r="I16" s="326">
        <f>G16*$G$8</f>
        <v>0</v>
      </c>
      <c r="J16" s="96"/>
      <c r="K16" s="326">
        <f t="shared" si="3"/>
        <v>0</v>
      </c>
      <c r="L16" s="326">
        <f t="shared" si="4"/>
        <v>0</v>
      </c>
      <c r="M16" s="330"/>
      <c r="N16" s="326">
        <f t="shared" si="5"/>
        <v>0</v>
      </c>
      <c r="O16" s="96"/>
      <c r="P16" s="96"/>
      <c r="Q16" s="96"/>
      <c r="R16" s="96"/>
      <c r="S16" s="96"/>
      <c r="T16" s="96"/>
      <c r="U16" s="96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</row>
    <row r="17" spans="1:45" ht="13.5" thickBot="1">
      <c r="A17" s="93"/>
      <c r="B17" s="284"/>
      <c r="C17" s="629"/>
      <c r="D17" s="630"/>
      <c r="E17" s="630"/>
      <c r="F17" s="630"/>
      <c r="G17" s="66"/>
      <c r="H17" s="96"/>
      <c r="I17" s="326">
        <f>G17*$G$8</f>
        <v>0</v>
      </c>
      <c r="J17" s="96"/>
      <c r="K17" s="331">
        <f t="shared" si="1"/>
        <v>0</v>
      </c>
      <c r="L17" s="332">
        <f t="shared" si="2"/>
        <v>0</v>
      </c>
      <c r="M17" s="333"/>
      <c r="N17" s="332">
        <f t="shared" ref="N17" si="6">I17-K17-L17</f>
        <v>0</v>
      </c>
      <c r="O17" s="334" t="s">
        <v>85</v>
      </c>
      <c r="P17" s="96"/>
      <c r="Q17" s="96"/>
      <c r="R17" s="102"/>
      <c r="S17" s="96"/>
      <c r="T17" s="96"/>
      <c r="U17" s="96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</row>
    <row r="18" spans="1:45" ht="13.5" thickBot="1">
      <c r="A18" s="93"/>
      <c r="B18" s="98"/>
      <c r="C18" s="98"/>
      <c r="D18" s="98"/>
      <c r="E18" s="98"/>
      <c r="F18" s="98"/>
      <c r="G18" s="8" t="s">
        <v>0</v>
      </c>
      <c r="H18" s="96"/>
      <c r="I18" s="335">
        <f>SUM(I9:I17)</f>
        <v>0</v>
      </c>
      <c r="J18" s="291"/>
      <c r="K18" s="327">
        <f>SUM(K9:K17)</f>
        <v>0</v>
      </c>
      <c r="L18" s="327">
        <f>SUM(L9:L17)</f>
        <v>0</v>
      </c>
      <c r="M18" s="392"/>
      <c r="N18" s="327">
        <f>SUM(N9:N17)</f>
        <v>0</v>
      </c>
      <c r="O18" s="334">
        <v>54018</v>
      </c>
      <c r="P18" s="96"/>
      <c r="Q18" s="96"/>
      <c r="R18" s="96"/>
      <c r="S18" s="96"/>
      <c r="T18" s="96"/>
      <c r="U18" s="96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</row>
    <row r="19" spans="1:45">
      <c r="A19" s="93"/>
      <c r="B19" s="93"/>
      <c r="C19" s="93"/>
      <c r="D19" s="93"/>
      <c r="E19" s="93"/>
      <c r="F19" s="93"/>
      <c r="G19" s="93"/>
      <c r="H19" s="93"/>
      <c r="I19" s="93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</row>
    <row r="20" spans="1:45" ht="5.25" customHeight="1">
      <c r="A20" s="93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</row>
    <row r="21" spans="1:45" ht="5.25" customHeight="1" thickBot="1">
      <c r="A21" s="93"/>
      <c r="B21" s="1"/>
      <c r="C21" s="1"/>
      <c r="D21" s="1"/>
      <c r="E21" s="1"/>
      <c r="F21" s="1"/>
      <c r="G21" s="1"/>
      <c r="H21" s="96"/>
      <c r="I21" s="1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</row>
    <row r="22" spans="1:45" ht="13.5" thickBot="1">
      <c r="A22" s="93"/>
      <c r="B22" s="33" t="s">
        <v>75</v>
      </c>
      <c r="C22" s="641" t="s">
        <v>91</v>
      </c>
      <c r="D22" s="642"/>
      <c r="E22" s="642"/>
      <c r="F22" s="642"/>
      <c r="G22" s="643"/>
      <c r="H22" s="96"/>
      <c r="I22" s="2" t="s">
        <v>0</v>
      </c>
      <c r="J22" s="1"/>
      <c r="K22" s="23" t="s">
        <v>5</v>
      </c>
      <c r="L22" s="23" t="s">
        <v>24</v>
      </c>
      <c r="M22" s="676" t="s">
        <v>82</v>
      </c>
      <c r="N22" s="23" t="s">
        <v>83</v>
      </c>
      <c r="O22" s="96"/>
      <c r="P22" s="96"/>
      <c r="Q22" s="96"/>
      <c r="R22" s="96"/>
      <c r="S22" s="96"/>
      <c r="T22" s="96"/>
      <c r="U22" s="96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</row>
    <row r="23" spans="1:45" ht="34.5" customHeight="1" thickBot="1">
      <c r="A23" s="93"/>
      <c r="B23" s="29" t="s">
        <v>47</v>
      </c>
      <c r="C23" s="683" t="s">
        <v>99</v>
      </c>
      <c r="D23" s="684"/>
      <c r="E23" s="684"/>
      <c r="F23" s="684"/>
      <c r="G23" s="685"/>
      <c r="H23" s="96"/>
      <c r="I23" s="67"/>
      <c r="J23" s="96"/>
      <c r="K23" s="340" t="s">
        <v>26</v>
      </c>
      <c r="L23" s="341" t="s">
        <v>27</v>
      </c>
      <c r="M23" s="677"/>
      <c r="N23" s="29" t="s">
        <v>84</v>
      </c>
      <c r="O23" s="96"/>
      <c r="P23" s="96"/>
      <c r="Q23" s="96"/>
      <c r="R23" s="96"/>
      <c r="S23" s="96"/>
      <c r="T23" s="96"/>
      <c r="U23" s="96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</row>
    <row r="24" spans="1:45" ht="13.5" thickBot="1">
      <c r="A24" s="93"/>
      <c r="B24" s="285"/>
      <c r="C24" s="632" t="s">
        <v>95</v>
      </c>
      <c r="D24" s="633"/>
      <c r="E24" s="633"/>
      <c r="F24" s="633"/>
      <c r="G24" s="634"/>
      <c r="H24" s="96"/>
      <c r="I24" s="354"/>
      <c r="J24" s="96"/>
      <c r="K24" s="342">
        <f>ROUND(I24*$P$1*$S$1,2)</f>
        <v>0</v>
      </c>
      <c r="L24" s="342">
        <f>ROUND((($Q$1)*$S$1*$M$1)*I24,2)</f>
        <v>0</v>
      </c>
      <c r="M24" s="336"/>
      <c r="N24" s="343">
        <f>I24-(K24+L24)</f>
        <v>0</v>
      </c>
      <c r="O24" s="96"/>
      <c r="P24" s="96"/>
      <c r="Q24" s="96"/>
      <c r="R24" s="96"/>
      <c r="S24" s="96"/>
      <c r="T24" s="96"/>
      <c r="U24" s="96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</row>
    <row r="25" spans="1:45">
      <c r="A25" s="93"/>
      <c r="B25" s="286"/>
      <c r="C25" s="635" t="s">
        <v>88</v>
      </c>
      <c r="D25" s="636"/>
      <c r="E25" s="636"/>
      <c r="F25" s="636"/>
      <c r="G25" s="637"/>
      <c r="H25" s="96"/>
      <c r="I25" s="355"/>
      <c r="J25" s="96"/>
      <c r="K25" s="326">
        <f>ROUND((($R$1)*I25)*$S$1,2)</f>
        <v>0</v>
      </c>
      <c r="L25" s="326">
        <f>ROUND((($T$1*I25)*$S$1)*$M$1,2)</f>
        <v>0</v>
      </c>
      <c r="M25" s="330"/>
      <c r="N25" s="326">
        <f>I25-(K25+L25)</f>
        <v>0</v>
      </c>
      <c r="O25" s="96"/>
      <c r="P25" s="96"/>
      <c r="Q25" s="96"/>
      <c r="R25" s="96"/>
      <c r="S25" s="96"/>
      <c r="T25" s="96"/>
      <c r="U25" s="96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1:45">
      <c r="A26" s="93"/>
      <c r="B26" s="286"/>
      <c r="C26" s="635" t="s">
        <v>88</v>
      </c>
      <c r="D26" s="636"/>
      <c r="E26" s="636"/>
      <c r="F26" s="636"/>
      <c r="G26" s="637"/>
      <c r="H26" s="96"/>
      <c r="I26" s="352"/>
      <c r="J26" s="96"/>
      <c r="K26" s="326">
        <f>ROUND((($R$1)*I26)*$S$1,2)</f>
        <v>0</v>
      </c>
      <c r="L26" s="326">
        <f>ROUND((($T$1*I26)*$S$1)*$M$1,2)</f>
        <v>0</v>
      </c>
      <c r="M26" s="330"/>
      <c r="N26" s="326">
        <f t="shared" ref="N26:N28" si="7">I26-(K26+L26)</f>
        <v>0</v>
      </c>
      <c r="O26" s="96"/>
      <c r="P26" s="96"/>
      <c r="Q26" s="96"/>
      <c r="R26" s="96"/>
      <c r="S26" s="96"/>
      <c r="T26" s="96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</row>
    <row r="27" spans="1:45" ht="13.5" thickBot="1">
      <c r="A27" s="93"/>
      <c r="B27" s="286"/>
      <c r="C27" s="635" t="s">
        <v>88</v>
      </c>
      <c r="D27" s="636"/>
      <c r="E27" s="636"/>
      <c r="F27" s="636"/>
      <c r="G27" s="637"/>
      <c r="H27" s="96"/>
      <c r="I27" s="352"/>
      <c r="J27" s="96"/>
      <c r="K27" s="326">
        <f>ROUND((($R$1)*I27)*$S$1,2)</f>
        <v>0</v>
      </c>
      <c r="L27" s="326">
        <f>ROUND((($T$1*I27)*$S$1)*$M$1,2)</f>
        <v>0</v>
      </c>
      <c r="M27" s="330"/>
      <c r="N27" s="326">
        <f t="shared" si="7"/>
        <v>0</v>
      </c>
      <c r="O27" s="96"/>
      <c r="P27" s="96"/>
      <c r="Q27" s="96"/>
      <c r="R27" s="96"/>
      <c r="S27" s="96"/>
      <c r="T27" s="96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</row>
    <row r="28" spans="1:45" ht="13.5" thickBot="1">
      <c r="A28" s="93"/>
      <c r="B28" s="287"/>
      <c r="C28" s="638" t="s">
        <v>88</v>
      </c>
      <c r="D28" s="639"/>
      <c r="E28" s="639"/>
      <c r="F28" s="639"/>
      <c r="G28" s="640"/>
      <c r="H28" s="96"/>
      <c r="I28" s="351"/>
      <c r="J28" s="96"/>
      <c r="K28" s="326">
        <f>ROUND((($R$1)*I28)*$S$1,2)</f>
        <v>0</v>
      </c>
      <c r="L28" s="326">
        <f>ROUND((($T$1*I28)*$S$1)*$M$1,2)</f>
        <v>0</v>
      </c>
      <c r="M28" s="336"/>
      <c r="N28" s="326">
        <f t="shared" si="7"/>
        <v>0</v>
      </c>
      <c r="O28" s="337" t="s">
        <v>85</v>
      </c>
      <c r="P28" s="96"/>
      <c r="Q28" s="96"/>
      <c r="R28" s="96"/>
      <c r="S28" s="96"/>
      <c r="T28" s="96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</row>
    <row r="29" spans="1:45" ht="13.5" thickBot="1">
      <c r="A29" s="93"/>
      <c r="B29" s="96"/>
      <c r="C29" s="96"/>
      <c r="D29" s="96"/>
      <c r="E29" s="96"/>
      <c r="F29" s="96"/>
      <c r="G29" s="3" t="s">
        <v>0</v>
      </c>
      <c r="H29" s="96"/>
      <c r="I29" s="335">
        <f>SUM(I24:I28)</f>
        <v>0</v>
      </c>
      <c r="J29" s="291"/>
      <c r="K29" s="327">
        <f>SUM(K24:K28)</f>
        <v>0</v>
      </c>
      <c r="L29" s="327">
        <f>SUM(L24:L28)</f>
        <v>0</v>
      </c>
      <c r="M29" s="392"/>
      <c r="N29" s="327">
        <f>SUM(N24:N28)</f>
        <v>0</v>
      </c>
      <c r="O29" s="334">
        <v>54017</v>
      </c>
      <c r="P29" s="96"/>
      <c r="Q29" s="96"/>
      <c r="R29" s="96"/>
      <c r="S29" s="96"/>
      <c r="T29" s="96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</row>
    <row r="30" spans="1:45" ht="6.6" customHeight="1" thickBot="1">
      <c r="A30" s="93"/>
      <c r="B30" s="1"/>
      <c r="C30" s="1"/>
      <c r="D30" s="1"/>
      <c r="E30" s="96"/>
      <c r="F30" s="96"/>
      <c r="G30" s="1"/>
      <c r="H30" s="96"/>
      <c r="I30" s="1"/>
      <c r="J30" s="96"/>
      <c r="K30" s="1"/>
      <c r="L30" s="1"/>
      <c r="M30" s="1"/>
      <c r="N30" s="1"/>
      <c r="O30" s="96"/>
      <c r="P30" s="96"/>
      <c r="Q30" s="96"/>
      <c r="R30" s="96"/>
      <c r="S30" s="96"/>
      <c r="T30" s="96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</row>
    <row r="31" spans="1:45" ht="13.5" thickBot="1">
      <c r="A31" s="93"/>
      <c r="B31" s="23" t="s">
        <v>90</v>
      </c>
      <c r="C31" s="641" t="s">
        <v>17</v>
      </c>
      <c r="D31" s="642"/>
      <c r="E31" s="642"/>
      <c r="F31" s="642"/>
      <c r="G31" s="643"/>
      <c r="H31" s="96"/>
      <c r="I31" s="2" t="s">
        <v>0</v>
      </c>
      <c r="J31" s="96"/>
      <c r="K31" s="23" t="s">
        <v>5</v>
      </c>
      <c r="L31" s="23" t="s">
        <v>24</v>
      </c>
      <c r="M31" s="676" t="s">
        <v>82</v>
      </c>
      <c r="N31" s="23" t="s">
        <v>83</v>
      </c>
      <c r="O31" s="96"/>
      <c r="P31" s="96"/>
      <c r="Q31" s="96"/>
      <c r="R31" s="96"/>
      <c r="S31" s="96"/>
      <c r="T31" s="96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</row>
    <row r="32" spans="1:45" ht="26.25" thickBot="1">
      <c r="A32" s="93"/>
      <c r="B32" s="29" t="s">
        <v>47</v>
      </c>
      <c r="C32" s="683" t="s">
        <v>105</v>
      </c>
      <c r="D32" s="684"/>
      <c r="E32" s="684"/>
      <c r="F32" s="685"/>
      <c r="G32" s="378" t="s">
        <v>96</v>
      </c>
      <c r="H32" s="96"/>
      <c r="I32" s="67"/>
      <c r="J32" s="96"/>
      <c r="K32" s="339" t="s">
        <v>28</v>
      </c>
      <c r="L32" s="339" t="s">
        <v>29</v>
      </c>
      <c r="M32" s="677"/>
      <c r="N32" s="29" t="s">
        <v>84</v>
      </c>
      <c r="O32" s="345" t="s">
        <v>85</v>
      </c>
      <c r="P32" s="96"/>
      <c r="Q32" s="96"/>
      <c r="R32" s="96"/>
      <c r="S32" s="96"/>
      <c r="T32" s="96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</row>
    <row r="33" spans="1:45">
      <c r="A33" s="93"/>
      <c r="B33" s="283"/>
      <c r="C33" s="725"/>
      <c r="D33" s="726"/>
      <c r="E33" s="726"/>
      <c r="F33" s="727"/>
      <c r="G33" s="346"/>
      <c r="H33" s="96"/>
      <c r="I33" s="351"/>
      <c r="J33" s="96"/>
      <c r="K33" s="331">
        <f t="shared" ref="K33:K39" si="8">ROUND($R$1*I33,2)</f>
        <v>0</v>
      </c>
      <c r="L33" s="331">
        <f t="shared" ref="L33:L39" si="9">ROUND(($T$1*I33)*$M$1,2)</f>
        <v>0</v>
      </c>
      <c r="M33" s="336"/>
      <c r="N33" s="331">
        <f t="shared" ref="N33:N39" si="10">I33-(K33+L33)</f>
        <v>0</v>
      </c>
      <c r="O33" s="336"/>
      <c r="P33" s="96"/>
      <c r="Q33" s="96"/>
      <c r="R33" s="96"/>
      <c r="S33" s="96"/>
      <c r="T33" s="96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</row>
    <row r="34" spans="1:45">
      <c r="A34" s="93"/>
      <c r="B34" s="281"/>
      <c r="C34" s="700"/>
      <c r="D34" s="701"/>
      <c r="E34" s="701"/>
      <c r="F34" s="702"/>
      <c r="G34" s="347"/>
      <c r="H34" s="96"/>
      <c r="I34" s="352"/>
      <c r="J34" s="96"/>
      <c r="K34" s="326">
        <f>ROUND($R$1*I34,2)</f>
        <v>0</v>
      </c>
      <c r="L34" s="326">
        <f t="shared" ref="L34:L35" si="11">ROUND(($T$1*I34)*$M$1,2)</f>
        <v>0</v>
      </c>
      <c r="M34" s="330"/>
      <c r="N34" s="326">
        <f t="shared" ref="N34:N35" si="12">I34-(K34+L34)</f>
        <v>0</v>
      </c>
      <c r="O34" s="330"/>
      <c r="P34" s="96"/>
      <c r="Q34" s="96"/>
      <c r="R34" s="96"/>
      <c r="S34" s="96"/>
      <c r="T34" s="96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</row>
    <row r="35" spans="1:45">
      <c r="A35" s="93"/>
      <c r="B35" s="281"/>
      <c r="C35" s="700"/>
      <c r="D35" s="701"/>
      <c r="E35" s="701"/>
      <c r="F35" s="702"/>
      <c r="G35" s="347"/>
      <c r="H35" s="96"/>
      <c r="I35" s="352"/>
      <c r="J35" s="96"/>
      <c r="K35" s="326">
        <f t="shared" ref="K35" si="13">ROUND($R$1*I35,2)</f>
        <v>0</v>
      </c>
      <c r="L35" s="326">
        <f t="shared" si="11"/>
        <v>0</v>
      </c>
      <c r="M35" s="330"/>
      <c r="N35" s="326">
        <f t="shared" si="12"/>
        <v>0</v>
      </c>
      <c r="O35" s="330"/>
      <c r="P35" s="96"/>
      <c r="Q35" s="96"/>
      <c r="R35" s="96"/>
      <c r="S35" s="96"/>
      <c r="T35" s="96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</row>
    <row r="36" spans="1:45">
      <c r="A36" s="93"/>
      <c r="B36" s="281"/>
      <c r="C36" s="700"/>
      <c r="D36" s="701"/>
      <c r="E36" s="701"/>
      <c r="F36" s="702"/>
      <c r="G36" s="347"/>
      <c r="H36" s="96"/>
      <c r="I36" s="352"/>
      <c r="J36" s="96"/>
      <c r="K36" s="326">
        <f>ROUND($R$1*I36,2)</f>
        <v>0</v>
      </c>
      <c r="L36" s="326">
        <f t="shared" si="9"/>
        <v>0</v>
      </c>
      <c r="M36" s="330"/>
      <c r="N36" s="326">
        <f t="shared" si="10"/>
        <v>0</v>
      </c>
      <c r="O36" s="330"/>
      <c r="P36" s="96"/>
      <c r="Q36" s="96"/>
      <c r="R36" s="96"/>
      <c r="S36" s="96"/>
      <c r="T36" s="96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</row>
    <row r="37" spans="1:45">
      <c r="A37" s="93"/>
      <c r="B37" s="281"/>
      <c r="C37" s="700"/>
      <c r="D37" s="701"/>
      <c r="E37" s="701"/>
      <c r="F37" s="702"/>
      <c r="G37" s="347"/>
      <c r="H37" s="96"/>
      <c r="I37" s="352"/>
      <c r="J37" s="96"/>
      <c r="K37" s="326">
        <f t="shared" si="8"/>
        <v>0</v>
      </c>
      <c r="L37" s="326">
        <f t="shared" si="9"/>
        <v>0</v>
      </c>
      <c r="M37" s="330"/>
      <c r="N37" s="326">
        <f t="shared" si="10"/>
        <v>0</v>
      </c>
      <c r="O37" s="330"/>
      <c r="P37" s="96"/>
      <c r="Q37" s="96"/>
      <c r="R37" s="96"/>
      <c r="S37" s="96"/>
      <c r="T37" s="96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</row>
    <row r="38" spans="1:45">
      <c r="A38" s="93"/>
      <c r="B38" s="281"/>
      <c r="C38" s="700"/>
      <c r="D38" s="701"/>
      <c r="E38" s="701"/>
      <c r="F38" s="702"/>
      <c r="G38" s="347"/>
      <c r="H38" s="96"/>
      <c r="I38" s="352"/>
      <c r="J38" s="96"/>
      <c r="K38" s="326">
        <f t="shared" si="8"/>
        <v>0</v>
      </c>
      <c r="L38" s="326">
        <f t="shared" si="9"/>
        <v>0</v>
      </c>
      <c r="M38" s="330"/>
      <c r="N38" s="326">
        <f t="shared" si="10"/>
        <v>0</v>
      </c>
      <c r="O38" s="330"/>
      <c r="P38" s="96"/>
      <c r="Q38" s="96"/>
      <c r="R38" s="96"/>
      <c r="S38" s="96"/>
      <c r="T38" s="96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</row>
    <row r="39" spans="1:45" ht="13.5" thickBot="1">
      <c r="A39" s="93"/>
      <c r="B39" s="284"/>
      <c r="C39" s="731"/>
      <c r="D39" s="732"/>
      <c r="E39" s="732"/>
      <c r="F39" s="733"/>
      <c r="G39" s="348"/>
      <c r="H39" s="96"/>
      <c r="I39" s="353"/>
      <c r="J39" s="96"/>
      <c r="K39" s="344">
        <f t="shared" si="8"/>
        <v>0</v>
      </c>
      <c r="L39" s="331">
        <f t="shared" si="9"/>
        <v>0</v>
      </c>
      <c r="M39" s="336"/>
      <c r="N39" s="331">
        <f t="shared" si="10"/>
        <v>0</v>
      </c>
      <c r="O39" s="336"/>
      <c r="P39" s="96"/>
      <c r="Q39" s="96"/>
      <c r="R39" s="96"/>
      <c r="S39" s="96"/>
      <c r="T39" s="96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</row>
    <row r="40" spans="1:45" ht="13.5" thickBot="1">
      <c r="A40" s="93"/>
      <c r="B40" s="96"/>
      <c r="C40" s="96"/>
      <c r="D40" s="96"/>
      <c r="E40" s="96"/>
      <c r="F40" s="96"/>
      <c r="G40" s="8" t="s">
        <v>0</v>
      </c>
      <c r="H40" s="96"/>
      <c r="I40" s="335">
        <f>SUM(I33:I39)</f>
        <v>0</v>
      </c>
      <c r="J40" s="291"/>
      <c r="K40" s="327">
        <f>SUM(K33:K39)</f>
        <v>0</v>
      </c>
      <c r="L40" s="327">
        <f>SUM(L33:L39)</f>
        <v>0</v>
      </c>
      <c r="M40" s="392"/>
      <c r="N40" s="393">
        <f>SUM(N33:N39)</f>
        <v>0</v>
      </c>
      <c r="O40" s="388"/>
      <c r="P40" s="96"/>
      <c r="Q40" s="96"/>
      <c r="R40" s="96"/>
      <c r="S40" s="96"/>
      <c r="T40" s="96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</row>
    <row r="41" spans="1:45" ht="10.35" customHeight="1" thickBot="1">
      <c r="A41" s="93"/>
      <c r="B41" s="96"/>
      <c r="C41" s="96"/>
      <c r="D41" s="96"/>
      <c r="E41" s="96"/>
      <c r="F41" s="96"/>
      <c r="G41" s="1"/>
      <c r="H41" s="96"/>
      <c r="I41" s="1"/>
      <c r="J41" s="96"/>
      <c r="K41" s="1"/>
      <c r="L41" s="1"/>
      <c r="M41" s="1"/>
      <c r="N41" s="1"/>
      <c r="O41" s="1"/>
      <c r="P41" s="96"/>
      <c r="Q41" s="96"/>
      <c r="R41" s="96"/>
      <c r="S41" s="96"/>
      <c r="T41" s="96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</row>
    <row r="42" spans="1:45" ht="13.5" thickBot="1">
      <c r="A42" s="93"/>
      <c r="B42" s="2" t="s">
        <v>90</v>
      </c>
      <c r="C42" s="641" t="s">
        <v>17</v>
      </c>
      <c r="D42" s="642"/>
      <c r="E42" s="642"/>
      <c r="F42" s="642"/>
      <c r="G42" s="643"/>
      <c r="H42" s="96"/>
      <c r="I42" s="2" t="s">
        <v>0</v>
      </c>
      <c r="J42" s="96"/>
      <c r="K42" s="23" t="s">
        <v>5</v>
      </c>
      <c r="L42" s="23" t="s">
        <v>24</v>
      </c>
      <c r="M42" s="676" t="s">
        <v>82</v>
      </c>
      <c r="N42" s="23" t="s">
        <v>83</v>
      </c>
      <c r="O42" s="1"/>
      <c r="P42" s="96"/>
      <c r="Q42" s="96"/>
      <c r="R42" s="96"/>
      <c r="S42" s="96"/>
      <c r="T42" s="96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</row>
    <row r="43" spans="1:45" ht="26.25" thickBot="1">
      <c r="A43" s="93"/>
      <c r="B43" s="29" t="s">
        <v>47</v>
      </c>
      <c r="C43" s="680" t="s">
        <v>97</v>
      </c>
      <c r="D43" s="681"/>
      <c r="E43" s="681"/>
      <c r="F43" s="682"/>
      <c r="G43" s="378" t="s">
        <v>86</v>
      </c>
      <c r="H43" s="96"/>
      <c r="I43" s="68"/>
      <c r="J43" s="96"/>
      <c r="K43" s="339" t="s">
        <v>28</v>
      </c>
      <c r="L43" s="339" t="s">
        <v>28</v>
      </c>
      <c r="M43" s="677"/>
      <c r="N43" s="29" t="s">
        <v>84</v>
      </c>
      <c r="O43" s="345" t="s">
        <v>85</v>
      </c>
      <c r="P43" s="96"/>
      <c r="Q43" s="96"/>
      <c r="R43" s="96"/>
      <c r="S43" s="96"/>
      <c r="T43" s="96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</row>
    <row r="44" spans="1:45">
      <c r="A44" s="93"/>
      <c r="B44" s="283"/>
      <c r="C44" s="697"/>
      <c r="D44" s="698"/>
      <c r="E44" s="698"/>
      <c r="F44" s="699"/>
      <c r="G44" s="329"/>
      <c r="H44" s="96"/>
      <c r="I44" s="351"/>
      <c r="J44" s="96"/>
      <c r="K44" s="331">
        <f t="shared" ref="K44:K54" si="14">ROUND($R$1*I44,2)</f>
        <v>0</v>
      </c>
      <c r="L44" s="331">
        <f t="shared" ref="L44:L54" si="15">ROUND($T$1*I44,2)</f>
        <v>0</v>
      </c>
      <c r="M44" s="336"/>
      <c r="N44" s="326">
        <f t="shared" ref="N44:N54" si="16">I44-(K44+L44)</f>
        <v>0</v>
      </c>
      <c r="O44" s="336"/>
      <c r="P44" s="96"/>
      <c r="Q44" s="96"/>
      <c r="R44" s="96"/>
      <c r="S44" s="96"/>
      <c r="T44" s="96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</row>
    <row r="45" spans="1:45">
      <c r="A45" s="93"/>
      <c r="B45" s="281"/>
      <c r="C45" s="626"/>
      <c r="D45" s="627"/>
      <c r="E45" s="627"/>
      <c r="F45" s="628"/>
      <c r="G45" s="330"/>
      <c r="H45" s="96"/>
      <c r="I45" s="352"/>
      <c r="J45" s="96"/>
      <c r="K45" s="326">
        <f t="shared" si="14"/>
        <v>0</v>
      </c>
      <c r="L45" s="326">
        <f t="shared" si="15"/>
        <v>0</v>
      </c>
      <c r="M45" s="330"/>
      <c r="N45" s="326">
        <f t="shared" si="16"/>
        <v>0</v>
      </c>
      <c r="O45" s="330"/>
      <c r="P45" s="96"/>
      <c r="Q45" s="96"/>
      <c r="R45" s="96"/>
      <c r="S45" s="96"/>
      <c r="T45" s="96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</row>
    <row r="46" spans="1:45">
      <c r="A46" s="93"/>
      <c r="B46" s="281"/>
      <c r="C46" s="626"/>
      <c r="D46" s="627"/>
      <c r="E46" s="627"/>
      <c r="F46" s="628"/>
      <c r="G46" s="330"/>
      <c r="H46" s="96"/>
      <c r="I46" s="352"/>
      <c r="J46" s="96"/>
      <c r="K46" s="326">
        <f t="shared" si="14"/>
        <v>0</v>
      </c>
      <c r="L46" s="326">
        <f t="shared" si="15"/>
        <v>0</v>
      </c>
      <c r="M46" s="330"/>
      <c r="N46" s="326">
        <f t="shared" si="16"/>
        <v>0</v>
      </c>
      <c r="O46" s="330"/>
      <c r="P46" s="96"/>
      <c r="Q46" s="96"/>
      <c r="R46" s="96"/>
      <c r="S46" s="96"/>
      <c r="T46" s="96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</row>
    <row r="47" spans="1:45">
      <c r="A47" s="93"/>
      <c r="B47" s="281"/>
      <c r="C47" s="626"/>
      <c r="D47" s="627"/>
      <c r="E47" s="627"/>
      <c r="F47" s="628"/>
      <c r="G47" s="330"/>
      <c r="H47" s="96"/>
      <c r="I47" s="352"/>
      <c r="J47" s="96"/>
      <c r="K47" s="326">
        <f t="shared" si="14"/>
        <v>0</v>
      </c>
      <c r="L47" s="326">
        <f t="shared" si="15"/>
        <v>0</v>
      </c>
      <c r="M47" s="330"/>
      <c r="N47" s="326">
        <f t="shared" si="16"/>
        <v>0</v>
      </c>
      <c r="O47" s="330"/>
      <c r="P47" s="96"/>
      <c r="Q47" s="96"/>
      <c r="R47" s="96"/>
      <c r="S47" s="96"/>
      <c r="T47" s="96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</row>
    <row r="48" spans="1:45">
      <c r="A48" s="93"/>
      <c r="B48" s="294"/>
      <c r="C48" s="626"/>
      <c r="D48" s="627"/>
      <c r="E48" s="627"/>
      <c r="F48" s="628"/>
      <c r="G48" s="349"/>
      <c r="H48" s="96"/>
      <c r="I48" s="352"/>
      <c r="J48" s="96"/>
      <c r="K48" s="326">
        <f t="shared" ref="K48:K49" si="17">ROUND($R$1*I48,2)</f>
        <v>0</v>
      </c>
      <c r="L48" s="326">
        <f t="shared" ref="L48:L49" si="18">ROUND($T$1*I48,2)</f>
        <v>0</v>
      </c>
      <c r="M48" s="330"/>
      <c r="N48" s="326">
        <f t="shared" ref="N48:N49" si="19">I48-(K48+L48)</f>
        <v>0</v>
      </c>
      <c r="O48" s="330"/>
      <c r="P48" s="96"/>
      <c r="Q48" s="96"/>
      <c r="R48" s="96"/>
      <c r="S48" s="96"/>
      <c r="T48" s="96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</row>
    <row r="49" spans="1:45">
      <c r="A49" s="93"/>
      <c r="B49" s="294"/>
      <c r="C49" s="626"/>
      <c r="D49" s="627"/>
      <c r="E49" s="627"/>
      <c r="F49" s="628"/>
      <c r="G49" s="349"/>
      <c r="H49" s="96"/>
      <c r="I49" s="352"/>
      <c r="J49" s="96"/>
      <c r="K49" s="326">
        <f t="shared" si="17"/>
        <v>0</v>
      </c>
      <c r="L49" s="326">
        <f t="shared" si="18"/>
        <v>0</v>
      </c>
      <c r="M49" s="330"/>
      <c r="N49" s="326">
        <f t="shared" si="19"/>
        <v>0</v>
      </c>
      <c r="O49" s="330"/>
      <c r="P49" s="96"/>
      <c r="Q49" s="96"/>
      <c r="R49" s="96"/>
      <c r="S49" s="96"/>
      <c r="T49" s="96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</row>
    <row r="50" spans="1:45">
      <c r="A50" s="93"/>
      <c r="B50" s="281"/>
      <c r="C50" s="626"/>
      <c r="D50" s="627"/>
      <c r="E50" s="627"/>
      <c r="F50" s="628"/>
      <c r="G50" s="330"/>
      <c r="H50" s="96"/>
      <c r="I50" s="352"/>
      <c r="J50" s="96"/>
      <c r="K50" s="326">
        <f t="shared" si="14"/>
        <v>0</v>
      </c>
      <c r="L50" s="326">
        <f t="shared" si="15"/>
        <v>0</v>
      </c>
      <c r="M50" s="330"/>
      <c r="N50" s="326">
        <f t="shared" si="16"/>
        <v>0</v>
      </c>
      <c r="O50" s="330"/>
      <c r="P50" s="96"/>
      <c r="Q50" s="96"/>
      <c r="R50" s="96"/>
      <c r="S50" s="96"/>
      <c r="T50" s="96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</row>
    <row r="51" spans="1:45">
      <c r="A51" s="93"/>
      <c r="B51" s="281"/>
      <c r="C51" s="626"/>
      <c r="D51" s="627"/>
      <c r="E51" s="627"/>
      <c r="F51" s="628"/>
      <c r="G51" s="330"/>
      <c r="H51" s="96"/>
      <c r="I51" s="352"/>
      <c r="J51" s="96"/>
      <c r="K51" s="326">
        <f t="shared" si="14"/>
        <v>0</v>
      </c>
      <c r="L51" s="326">
        <f t="shared" si="15"/>
        <v>0</v>
      </c>
      <c r="M51" s="330"/>
      <c r="N51" s="326">
        <f t="shared" si="16"/>
        <v>0</v>
      </c>
      <c r="O51" s="330"/>
      <c r="P51" s="96"/>
      <c r="Q51" s="96"/>
      <c r="R51" s="96"/>
      <c r="S51" s="96"/>
      <c r="T51" s="96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</row>
    <row r="52" spans="1:45">
      <c r="A52" s="93"/>
      <c r="B52" s="281"/>
      <c r="C52" s="626"/>
      <c r="D52" s="627"/>
      <c r="E52" s="627"/>
      <c r="F52" s="628"/>
      <c r="G52" s="330"/>
      <c r="H52" s="96"/>
      <c r="I52" s="352"/>
      <c r="J52" s="96"/>
      <c r="K52" s="326">
        <f t="shared" si="14"/>
        <v>0</v>
      </c>
      <c r="L52" s="326">
        <f t="shared" si="15"/>
        <v>0</v>
      </c>
      <c r="M52" s="330"/>
      <c r="N52" s="326">
        <f t="shared" si="16"/>
        <v>0</v>
      </c>
      <c r="O52" s="330"/>
      <c r="P52" s="96"/>
      <c r="Q52" s="96"/>
      <c r="R52" s="96"/>
      <c r="S52" s="96"/>
      <c r="T52" s="96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</row>
    <row r="53" spans="1:45">
      <c r="A53" s="93"/>
      <c r="B53" s="281"/>
      <c r="C53" s="626"/>
      <c r="D53" s="627"/>
      <c r="E53" s="627"/>
      <c r="F53" s="628"/>
      <c r="G53" s="330"/>
      <c r="H53" s="96"/>
      <c r="I53" s="352"/>
      <c r="J53" s="96"/>
      <c r="K53" s="326">
        <f t="shared" si="14"/>
        <v>0</v>
      </c>
      <c r="L53" s="326">
        <f t="shared" si="15"/>
        <v>0</v>
      </c>
      <c r="M53" s="330"/>
      <c r="N53" s="326">
        <f t="shared" si="16"/>
        <v>0</v>
      </c>
      <c r="O53" s="330"/>
      <c r="P53" s="96"/>
      <c r="Q53" s="96"/>
      <c r="R53" s="96"/>
      <c r="S53" s="96"/>
      <c r="T53" s="96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</row>
    <row r="54" spans="1:45" ht="13.5" thickBot="1">
      <c r="A54" s="93"/>
      <c r="B54" s="284"/>
      <c r="C54" s="629"/>
      <c r="D54" s="630"/>
      <c r="E54" s="630"/>
      <c r="F54" s="631"/>
      <c r="G54" s="350"/>
      <c r="H54" s="96"/>
      <c r="I54" s="352"/>
      <c r="J54" s="96"/>
      <c r="K54" s="331">
        <f t="shared" si="14"/>
        <v>0</v>
      </c>
      <c r="L54" s="331">
        <f t="shared" si="15"/>
        <v>0</v>
      </c>
      <c r="M54" s="336"/>
      <c r="N54" s="326">
        <f t="shared" si="16"/>
        <v>0</v>
      </c>
      <c r="O54" s="336"/>
      <c r="P54" s="96"/>
      <c r="Q54" s="96"/>
      <c r="R54" s="96"/>
      <c r="S54" s="96"/>
      <c r="T54" s="96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</row>
    <row r="55" spans="1:45" ht="13.5" thickBot="1">
      <c r="A55" s="93"/>
      <c r="B55" s="96"/>
      <c r="C55" s="96"/>
      <c r="D55" s="96"/>
      <c r="E55" s="96"/>
      <c r="F55" s="96"/>
      <c r="G55" s="8" t="s">
        <v>0</v>
      </c>
      <c r="H55" s="96"/>
      <c r="I55" s="335">
        <f>SUM(I44:I54)</f>
        <v>0</v>
      </c>
      <c r="J55" s="291"/>
      <c r="K55" s="327">
        <f>SUM(K44:K54)</f>
        <v>0</v>
      </c>
      <c r="L55" s="327">
        <f>SUM(L44:L54)</f>
        <v>0</v>
      </c>
      <c r="M55" s="392"/>
      <c r="N55" s="327">
        <f>SUM(N44:N54)</f>
        <v>0</v>
      </c>
      <c r="O55" s="388"/>
      <c r="P55" s="96"/>
      <c r="Q55" s="96"/>
      <c r="R55" s="96"/>
      <c r="S55" s="96"/>
      <c r="T55" s="96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</row>
    <row r="56" spans="1:45" ht="13.5" thickBot="1">
      <c r="A56" s="93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45" ht="13.5" thickBot="1">
      <c r="A57" s="93"/>
      <c r="B57" s="644" t="s">
        <v>80</v>
      </c>
      <c r="C57" s="645"/>
      <c r="D57" s="644" t="s">
        <v>93</v>
      </c>
      <c r="E57" s="646"/>
      <c r="F57" s="645"/>
      <c r="G57" s="23" t="s">
        <v>94</v>
      </c>
      <c r="H57" s="97"/>
      <c r="I57" s="723">
        <f>I55+I40+I29+I18</f>
        <v>0</v>
      </c>
      <c r="J57" s="97"/>
      <c r="K57" s="23" t="s">
        <v>44</v>
      </c>
      <c r="L57" s="23" t="s">
        <v>44</v>
      </c>
      <c r="M57" s="31"/>
      <c r="N57" s="23" t="s">
        <v>44</v>
      </c>
      <c r="O57" s="96"/>
      <c r="P57" s="96"/>
      <c r="Q57" s="96"/>
      <c r="R57" s="96"/>
      <c r="S57" s="96"/>
      <c r="T57" s="96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45" ht="26.25" customHeight="1" thickBot="1">
      <c r="A58" s="93"/>
      <c r="B58" s="649" t="str">
        <f>F5</f>
        <v>V</v>
      </c>
      <c r="C58" s="650"/>
      <c r="D58" s="651"/>
      <c r="E58" s="652"/>
      <c r="F58" s="653"/>
      <c r="G58" s="99" t="s">
        <v>103</v>
      </c>
      <c r="H58" s="97"/>
      <c r="I58" s="724"/>
      <c r="J58" s="97"/>
      <c r="K58" s="391">
        <f>K55+K40+K29+K18</f>
        <v>0</v>
      </c>
      <c r="L58" s="391">
        <f>L55+L40+L29+L18</f>
        <v>0</v>
      </c>
      <c r="M58" s="390"/>
      <c r="N58" s="391">
        <f>N55+N40+N29+N18</f>
        <v>0</v>
      </c>
      <c r="O58" s="96"/>
      <c r="P58" s="96"/>
      <c r="Q58" s="96"/>
      <c r="R58" s="96"/>
      <c r="S58" s="96"/>
      <c r="T58" s="96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</row>
    <row r="59" spans="1:45">
      <c r="A59" s="93"/>
      <c r="B59" s="108" t="s">
        <v>167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</row>
    <row r="60" spans="1:45">
      <c r="A60" s="93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</row>
    <row r="61" spans="1:45">
      <c r="A61" s="93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</row>
    <row r="62" spans="1:45" ht="15.75">
      <c r="A62" s="93"/>
      <c r="B62" s="100" t="s">
        <v>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</row>
    <row r="63" spans="1:45">
      <c r="A63" s="93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</row>
    <row r="64" spans="1:45">
      <c r="A64" s="93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</row>
    <row r="65" spans="1:49">
      <c r="A65" s="93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</row>
    <row r="66" spans="1:49">
      <c r="A66" s="93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</row>
    <row r="67" spans="1:49">
      <c r="A67" s="93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</row>
    <row r="68" spans="1:49">
      <c r="A68" s="93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</row>
    <row r="69" spans="1:49">
      <c r="A69" s="93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</row>
    <row r="70" spans="1:49">
      <c r="A70" s="93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</row>
    <row r="71" spans="1:49">
      <c r="A71" s="93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</row>
    <row r="72" spans="1:49">
      <c r="A72" s="93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</row>
    <row r="73" spans="1:49">
      <c r="A73" s="93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</row>
    <row r="74" spans="1:49">
      <c r="A74" s="93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</row>
    <row r="75" spans="1:49">
      <c r="A75" s="93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</row>
    <row r="76" spans="1:49">
      <c r="A76" s="93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</row>
    <row r="77" spans="1:49">
      <c r="A77" s="93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</row>
    <row r="78" spans="1:49">
      <c r="A78" s="93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</row>
    <row r="79" spans="1:49">
      <c r="A79" s="93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</row>
    <row r="80" spans="1:49">
      <c r="A80" s="93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</row>
    <row r="81" spans="1:49">
      <c r="A81" s="93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</row>
    <row r="82" spans="1:49">
      <c r="A82" s="93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</row>
    <row r="83" spans="1:49">
      <c r="A83" s="93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</row>
    <row r="84" spans="1:49">
      <c r="A84" s="93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</row>
    <row r="85" spans="1:49">
      <c r="A85" s="93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</row>
    <row r="86" spans="1:49">
      <c r="A86" s="93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</row>
    <row r="87" spans="1:49">
      <c r="A87" s="93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</row>
    <row r="88" spans="1:49">
      <c r="A88" s="93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</row>
    <row r="89" spans="1:49">
      <c r="A89" s="93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</row>
    <row r="90" spans="1:49">
      <c r="A90" s="93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</row>
    <row r="91" spans="1:49">
      <c r="A91" s="93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</row>
    <row r="92" spans="1:49">
      <c r="A92" s="93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</row>
    <row r="93" spans="1:49">
      <c r="A93" s="93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</row>
    <row r="94" spans="1:49">
      <c r="A94" s="93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</row>
    <row r="95" spans="1:49">
      <c r="A95" s="93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</row>
    <row r="96" spans="1:49">
      <c r="A96" s="93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</row>
    <row r="97" spans="1:44">
      <c r="A97" s="93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</row>
    <row r="98" spans="1:44">
      <c r="A98" s="93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</row>
    <row r="99" spans="1:44">
      <c r="A99" s="93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</row>
    <row r="100" spans="1:44">
      <c r="A100" s="93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</row>
    <row r="101" spans="1:44">
      <c r="A101" s="93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</row>
    <row r="102" spans="1:44">
      <c r="A102" s="93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</row>
    <row r="103" spans="1:44">
      <c r="A103" s="93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</row>
    <row r="104" spans="1:44">
      <c r="A104" s="93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</row>
    <row r="105" spans="1:44">
      <c r="A105" s="93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3"/>
      <c r="V105" s="93"/>
      <c r="W105" s="93"/>
      <c r="X105" s="93"/>
      <c r="Y105" s="93"/>
      <c r="Z105" s="93"/>
    </row>
    <row r="106" spans="1:44">
      <c r="A106" s="93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3"/>
      <c r="V106" s="93"/>
      <c r="W106" s="93"/>
      <c r="X106" s="93"/>
      <c r="Y106" s="93"/>
      <c r="Z106" s="93"/>
    </row>
    <row r="107" spans="1:44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44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44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44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44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44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</sheetData>
  <sheetProtection algorithmName="SHA-512" hashValue="LfD6zKPUvbrhHlG+GrZCHaAFbJQ/avofC9he8bYLGfwONzXWlCpYQb7fekR03hosaXRBASzQgs08CnFlcUdHBg==" saltValue="u9iUQM15K6CsdHGOAHtTqg==" spinCount="100000" sheet="1" selectLockedCells="1"/>
  <mergeCells count="55">
    <mergeCell ref="K6:N6"/>
    <mergeCell ref="C23:G23"/>
    <mergeCell ref="C22:G22"/>
    <mergeCell ref="C9:F9"/>
    <mergeCell ref="C15:F15"/>
    <mergeCell ref="C16:F16"/>
    <mergeCell ref="C17:F17"/>
    <mergeCell ref="C7:F7"/>
    <mergeCell ref="C11:F11"/>
    <mergeCell ref="M7:M8"/>
    <mergeCell ref="C50:F50"/>
    <mergeCell ref="C51:F51"/>
    <mergeCell ref="C39:F39"/>
    <mergeCell ref="C42:G42"/>
    <mergeCell ref="C44:F44"/>
    <mergeCell ref="C45:F45"/>
    <mergeCell ref="C46:F46"/>
    <mergeCell ref="C43:F43"/>
    <mergeCell ref="C33:F33"/>
    <mergeCell ref="C32:F32"/>
    <mergeCell ref="C8:F8"/>
    <mergeCell ref="C28:G28"/>
    <mergeCell ref="C24:G24"/>
    <mergeCell ref="C25:G25"/>
    <mergeCell ref="C26:G26"/>
    <mergeCell ref="C12:F12"/>
    <mergeCell ref="C13:F13"/>
    <mergeCell ref="C14:F14"/>
    <mergeCell ref="K4:M4"/>
    <mergeCell ref="K5:M5"/>
    <mergeCell ref="F5:I5"/>
    <mergeCell ref="F4:I4"/>
    <mergeCell ref="C4:E5"/>
    <mergeCell ref="M31:M32"/>
    <mergeCell ref="C10:F10"/>
    <mergeCell ref="B58:C58"/>
    <mergeCell ref="D58:F58"/>
    <mergeCell ref="B57:C57"/>
    <mergeCell ref="D57:F57"/>
    <mergeCell ref="I57:I58"/>
    <mergeCell ref="C37:F37"/>
    <mergeCell ref="C38:F38"/>
    <mergeCell ref="M22:M23"/>
    <mergeCell ref="C36:F36"/>
    <mergeCell ref="C52:F52"/>
    <mergeCell ref="C53:F53"/>
    <mergeCell ref="C54:F54"/>
    <mergeCell ref="C27:G27"/>
    <mergeCell ref="C31:G31"/>
    <mergeCell ref="C34:F34"/>
    <mergeCell ref="C35:F35"/>
    <mergeCell ref="C48:F48"/>
    <mergeCell ref="C49:F49"/>
    <mergeCell ref="M42:M43"/>
    <mergeCell ref="C47:F47"/>
  </mergeCells>
  <printOptions horizontalCentered="1" verticalCentered="1"/>
  <pageMargins left="0" right="0" top="0" bottom="0" header="0" footer="0"/>
  <pageSetup scale="66" orientation="landscape" r:id="rId1"/>
  <headerFooter>
    <oddFooter>&amp;Z&amp;F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241F-9B1F-459B-8B35-C4300268B81D}">
  <sheetPr>
    <tabColor theme="3" tint="0.39997558519241921"/>
    <pageSetUpPr fitToPage="1"/>
  </sheetPr>
  <dimension ref="A1:AJ173"/>
  <sheetViews>
    <sheetView showZeros="0" tabSelected="1" topLeftCell="A13" zoomScale="90" zoomScaleNormal="90" workbookViewId="0">
      <selection activeCell="K15" sqref="K15"/>
    </sheetView>
  </sheetViews>
  <sheetFormatPr baseColWidth="10" defaultColWidth="7.85546875" defaultRowHeight="14.25"/>
  <cols>
    <col min="1" max="1" width="4" style="37" customWidth="1"/>
    <col min="2" max="2" width="17.5703125" style="37" customWidth="1"/>
    <col min="3" max="3" width="35" style="37" customWidth="1"/>
    <col min="4" max="6" width="15.140625" style="37" customWidth="1"/>
    <col min="7" max="7" width="12.85546875" style="37" customWidth="1"/>
    <col min="8" max="8" width="13.140625" style="37" customWidth="1"/>
    <col min="9" max="9" width="13.42578125" style="37" customWidth="1"/>
    <col min="10" max="253" width="11.42578125" style="37" customWidth="1"/>
    <col min="254" max="254" width="7.85546875" style="37"/>
    <col min="255" max="255" width="6.42578125" style="37" customWidth="1"/>
    <col min="256" max="256" width="17.5703125" style="37" customWidth="1"/>
    <col min="257" max="257" width="26.42578125" style="37" customWidth="1"/>
    <col min="258" max="258" width="11.140625" style="37" customWidth="1"/>
    <col min="259" max="259" width="12.85546875" style="37" customWidth="1"/>
    <col min="260" max="260" width="11.42578125" style="37" bestFit="1" customWidth="1"/>
    <col min="261" max="261" width="8.140625" style="37" customWidth="1"/>
    <col min="262" max="262" width="5.85546875" style="37" customWidth="1"/>
    <col min="263" max="263" width="6.5703125" style="37" customWidth="1"/>
    <col min="264" max="264" width="9.5703125" style="37" customWidth="1"/>
    <col min="265" max="265" width="13.42578125" style="37" customWidth="1"/>
    <col min="266" max="509" width="11.42578125" style="37" customWidth="1"/>
    <col min="510" max="510" width="7.85546875" style="37"/>
    <col min="511" max="511" width="6.42578125" style="37" customWidth="1"/>
    <col min="512" max="512" width="17.5703125" style="37" customWidth="1"/>
    <col min="513" max="513" width="26.42578125" style="37" customWidth="1"/>
    <col min="514" max="514" width="11.140625" style="37" customWidth="1"/>
    <col min="515" max="515" width="12.85546875" style="37" customWidth="1"/>
    <col min="516" max="516" width="11.42578125" style="37" bestFit="1" customWidth="1"/>
    <col min="517" max="517" width="8.140625" style="37" customWidth="1"/>
    <col min="518" max="518" width="5.85546875" style="37" customWidth="1"/>
    <col min="519" max="519" width="6.5703125" style="37" customWidth="1"/>
    <col min="520" max="520" width="9.5703125" style="37" customWidth="1"/>
    <col min="521" max="521" width="13.42578125" style="37" customWidth="1"/>
    <col min="522" max="765" width="11.42578125" style="37" customWidth="1"/>
    <col min="766" max="766" width="7.85546875" style="37"/>
    <col min="767" max="767" width="6.42578125" style="37" customWidth="1"/>
    <col min="768" max="768" width="17.5703125" style="37" customWidth="1"/>
    <col min="769" max="769" width="26.42578125" style="37" customWidth="1"/>
    <col min="770" max="770" width="11.140625" style="37" customWidth="1"/>
    <col min="771" max="771" width="12.85546875" style="37" customWidth="1"/>
    <col min="772" max="772" width="11.42578125" style="37" bestFit="1" customWidth="1"/>
    <col min="773" max="773" width="8.140625" style="37" customWidth="1"/>
    <col min="774" max="774" width="5.85546875" style="37" customWidth="1"/>
    <col min="775" max="775" width="6.5703125" style="37" customWidth="1"/>
    <col min="776" max="776" width="9.5703125" style="37" customWidth="1"/>
    <col min="777" max="777" width="13.42578125" style="37" customWidth="1"/>
    <col min="778" max="1021" width="11.42578125" style="37" customWidth="1"/>
    <col min="1022" max="1022" width="7.85546875" style="37"/>
    <col min="1023" max="1023" width="6.42578125" style="37" customWidth="1"/>
    <col min="1024" max="1024" width="17.5703125" style="37" customWidth="1"/>
    <col min="1025" max="1025" width="26.42578125" style="37" customWidth="1"/>
    <col min="1026" max="1026" width="11.140625" style="37" customWidth="1"/>
    <col min="1027" max="1027" width="12.85546875" style="37" customWidth="1"/>
    <col min="1028" max="1028" width="11.42578125" style="37" bestFit="1" customWidth="1"/>
    <col min="1029" max="1029" width="8.140625" style="37" customWidth="1"/>
    <col min="1030" max="1030" width="5.85546875" style="37" customWidth="1"/>
    <col min="1031" max="1031" width="6.5703125" style="37" customWidth="1"/>
    <col min="1032" max="1032" width="9.5703125" style="37" customWidth="1"/>
    <col min="1033" max="1033" width="13.42578125" style="37" customWidth="1"/>
    <col min="1034" max="1277" width="11.42578125" style="37" customWidth="1"/>
    <col min="1278" max="1278" width="7.85546875" style="37"/>
    <col min="1279" max="1279" width="6.42578125" style="37" customWidth="1"/>
    <col min="1280" max="1280" width="17.5703125" style="37" customWidth="1"/>
    <col min="1281" max="1281" width="26.42578125" style="37" customWidth="1"/>
    <col min="1282" max="1282" width="11.140625" style="37" customWidth="1"/>
    <col min="1283" max="1283" width="12.85546875" style="37" customWidth="1"/>
    <col min="1284" max="1284" width="11.42578125" style="37" bestFit="1" customWidth="1"/>
    <col min="1285" max="1285" width="8.140625" style="37" customWidth="1"/>
    <col min="1286" max="1286" width="5.85546875" style="37" customWidth="1"/>
    <col min="1287" max="1287" width="6.5703125" style="37" customWidth="1"/>
    <col min="1288" max="1288" width="9.5703125" style="37" customWidth="1"/>
    <col min="1289" max="1289" width="13.42578125" style="37" customWidth="1"/>
    <col min="1290" max="1533" width="11.42578125" style="37" customWidth="1"/>
    <col min="1534" max="1534" width="7.85546875" style="37"/>
    <col min="1535" max="1535" width="6.42578125" style="37" customWidth="1"/>
    <col min="1536" max="1536" width="17.5703125" style="37" customWidth="1"/>
    <col min="1537" max="1537" width="26.42578125" style="37" customWidth="1"/>
    <col min="1538" max="1538" width="11.140625" style="37" customWidth="1"/>
    <col min="1539" max="1539" width="12.85546875" style="37" customWidth="1"/>
    <col min="1540" max="1540" width="11.42578125" style="37" bestFit="1" customWidth="1"/>
    <col min="1541" max="1541" width="8.140625" style="37" customWidth="1"/>
    <col min="1542" max="1542" width="5.85546875" style="37" customWidth="1"/>
    <col min="1543" max="1543" width="6.5703125" style="37" customWidth="1"/>
    <col min="1544" max="1544" width="9.5703125" style="37" customWidth="1"/>
    <col min="1545" max="1545" width="13.42578125" style="37" customWidth="1"/>
    <col min="1546" max="1789" width="11.42578125" style="37" customWidth="1"/>
    <col min="1790" max="1790" width="7.85546875" style="37"/>
    <col min="1791" max="1791" width="6.42578125" style="37" customWidth="1"/>
    <col min="1792" max="1792" width="17.5703125" style="37" customWidth="1"/>
    <col min="1793" max="1793" width="26.42578125" style="37" customWidth="1"/>
    <col min="1794" max="1794" width="11.140625" style="37" customWidth="1"/>
    <col min="1795" max="1795" width="12.85546875" style="37" customWidth="1"/>
    <col min="1796" max="1796" width="11.42578125" style="37" bestFit="1" customWidth="1"/>
    <col min="1797" max="1797" width="8.140625" style="37" customWidth="1"/>
    <col min="1798" max="1798" width="5.85546875" style="37" customWidth="1"/>
    <col min="1799" max="1799" width="6.5703125" style="37" customWidth="1"/>
    <col min="1800" max="1800" width="9.5703125" style="37" customWidth="1"/>
    <col min="1801" max="1801" width="13.42578125" style="37" customWidth="1"/>
    <col min="1802" max="2045" width="11.42578125" style="37" customWidth="1"/>
    <col min="2046" max="2046" width="7.85546875" style="37"/>
    <col min="2047" max="2047" width="6.42578125" style="37" customWidth="1"/>
    <col min="2048" max="2048" width="17.5703125" style="37" customWidth="1"/>
    <col min="2049" max="2049" width="26.42578125" style="37" customWidth="1"/>
    <col min="2050" max="2050" width="11.140625" style="37" customWidth="1"/>
    <col min="2051" max="2051" width="12.85546875" style="37" customWidth="1"/>
    <col min="2052" max="2052" width="11.42578125" style="37" bestFit="1" customWidth="1"/>
    <col min="2053" max="2053" width="8.140625" style="37" customWidth="1"/>
    <col min="2054" max="2054" width="5.85546875" style="37" customWidth="1"/>
    <col min="2055" max="2055" width="6.5703125" style="37" customWidth="1"/>
    <col min="2056" max="2056" width="9.5703125" style="37" customWidth="1"/>
    <col min="2057" max="2057" width="13.42578125" style="37" customWidth="1"/>
    <col min="2058" max="2301" width="11.42578125" style="37" customWidth="1"/>
    <col min="2302" max="2302" width="7.85546875" style="37"/>
    <col min="2303" max="2303" width="6.42578125" style="37" customWidth="1"/>
    <col min="2304" max="2304" width="17.5703125" style="37" customWidth="1"/>
    <col min="2305" max="2305" width="26.42578125" style="37" customWidth="1"/>
    <col min="2306" max="2306" width="11.140625" style="37" customWidth="1"/>
    <col min="2307" max="2307" width="12.85546875" style="37" customWidth="1"/>
    <col min="2308" max="2308" width="11.42578125" style="37" bestFit="1" customWidth="1"/>
    <col min="2309" max="2309" width="8.140625" style="37" customWidth="1"/>
    <col min="2310" max="2310" width="5.85546875" style="37" customWidth="1"/>
    <col min="2311" max="2311" width="6.5703125" style="37" customWidth="1"/>
    <col min="2312" max="2312" width="9.5703125" style="37" customWidth="1"/>
    <col min="2313" max="2313" width="13.42578125" style="37" customWidth="1"/>
    <col min="2314" max="2557" width="11.42578125" style="37" customWidth="1"/>
    <col min="2558" max="2558" width="7.85546875" style="37"/>
    <col min="2559" max="2559" width="6.42578125" style="37" customWidth="1"/>
    <col min="2560" max="2560" width="17.5703125" style="37" customWidth="1"/>
    <col min="2561" max="2561" width="26.42578125" style="37" customWidth="1"/>
    <col min="2562" max="2562" width="11.140625" style="37" customWidth="1"/>
    <col min="2563" max="2563" width="12.85546875" style="37" customWidth="1"/>
    <col min="2564" max="2564" width="11.42578125" style="37" bestFit="1" customWidth="1"/>
    <col min="2565" max="2565" width="8.140625" style="37" customWidth="1"/>
    <col min="2566" max="2566" width="5.85546875" style="37" customWidth="1"/>
    <col min="2567" max="2567" width="6.5703125" style="37" customWidth="1"/>
    <col min="2568" max="2568" width="9.5703125" style="37" customWidth="1"/>
    <col min="2569" max="2569" width="13.42578125" style="37" customWidth="1"/>
    <col min="2570" max="2813" width="11.42578125" style="37" customWidth="1"/>
    <col min="2814" max="2814" width="7.85546875" style="37"/>
    <col min="2815" max="2815" width="6.42578125" style="37" customWidth="1"/>
    <col min="2816" max="2816" width="17.5703125" style="37" customWidth="1"/>
    <col min="2817" max="2817" width="26.42578125" style="37" customWidth="1"/>
    <col min="2818" max="2818" width="11.140625" style="37" customWidth="1"/>
    <col min="2819" max="2819" width="12.85546875" style="37" customWidth="1"/>
    <col min="2820" max="2820" width="11.42578125" style="37" bestFit="1" customWidth="1"/>
    <col min="2821" max="2821" width="8.140625" style="37" customWidth="1"/>
    <col min="2822" max="2822" width="5.85546875" style="37" customWidth="1"/>
    <col min="2823" max="2823" width="6.5703125" style="37" customWidth="1"/>
    <col min="2824" max="2824" width="9.5703125" style="37" customWidth="1"/>
    <col min="2825" max="2825" width="13.42578125" style="37" customWidth="1"/>
    <col min="2826" max="3069" width="11.42578125" style="37" customWidth="1"/>
    <col min="3070" max="3070" width="7.85546875" style="37"/>
    <col min="3071" max="3071" width="6.42578125" style="37" customWidth="1"/>
    <col min="3072" max="3072" width="17.5703125" style="37" customWidth="1"/>
    <col min="3073" max="3073" width="26.42578125" style="37" customWidth="1"/>
    <col min="3074" max="3074" width="11.140625" style="37" customWidth="1"/>
    <col min="3075" max="3075" width="12.85546875" style="37" customWidth="1"/>
    <col min="3076" max="3076" width="11.42578125" style="37" bestFit="1" customWidth="1"/>
    <col min="3077" max="3077" width="8.140625" style="37" customWidth="1"/>
    <col min="3078" max="3078" width="5.85546875" style="37" customWidth="1"/>
    <col min="3079" max="3079" width="6.5703125" style="37" customWidth="1"/>
    <col min="3080" max="3080" width="9.5703125" style="37" customWidth="1"/>
    <col min="3081" max="3081" width="13.42578125" style="37" customWidth="1"/>
    <col min="3082" max="3325" width="11.42578125" style="37" customWidth="1"/>
    <col min="3326" max="3326" width="7.85546875" style="37"/>
    <col min="3327" max="3327" width="6.42578125" style="37" customWidth="1"/>
    <col min="3328" max="3328" width="17.5703125" style="37" customWidth="1"/>
    <col min="3329" max="3329" width="26.42578125" style="37" customWidth="1"/>
    <col min="3330" max="3330" width="11.140625" style="37" customWidth="1"/>
    <col min="3331" max="3331" width="12.85546875" style="37" customWidth="1"/>
    <col min="3332" max="3332" width="11.42578125" style="37" bestFit="1" customWidth="1"/>
    <col min="3333" max="3333" width="8.140625" style="37" customWidth="1"/>
    <col min="3334" max="3334" width="5.85546875" style="37" customWidth="1"/>
    <col min="3335" max="3335" width="6.5703125" style="37" customWidth="1"/>
    <col min="3336" max="3336" width="9.5703125" style="37" customWidth="1"/>
    <col min="3337" max="3337" width="13.42578125" style="37" customWidth="1"/>
    <col min="3338" max="3581" width="11.42578125" style="37" customWidth="1"/>
    <col min="3582" max="3582" width="7.85546875" style="37"/>
    <col min="3583" max="3583" width="6.42578125" style="37" customWidth="1"/>
    <col min="3584" max="3584" width="17.5703125" style="37" customWidth="1"/>
    <col min="3585" max="3585" width="26.42578125" style="37" customWidth="1"/>
    <col min="3586" max="3586" width="11.140625" style="37" customWidth="1"/>
    <col min="3587" max="3587" width="12.85546875" style="37" customWidth="1"/>
    <col min="3588" max="3588" width="11.42578125" style="37" bestFit="1" customWidth="1"/>
    <col min="3589" max="3589" width="8.140625" style="37" customWidth="1"/>
    <col min="3590" max="3590" width="5.85546875" style="37" customWidth="1"/>
    <col min="3591" max="3591" width="6.5703125" style="37" customWidth="1"/>
    <col min="3592" max="3592" width="9.5703125" style="37" customWidth="1"/>
    <col min="3593" max="3593" width="13.42578125" style="37" customWidth="1"/>
    <col min="3594" max="3837" width="11.42578125" style="37" customWidth="1"/>
    <col min="3838" max="3838" width="7.85546875" style="37"/>
    <col min="3839" max="3839" width="6.42578125" style="37" customWidth="1"/>
    <col min="3840" max="3840" width="17.5703125" style="37" customWidth="1"/>
    <col min="3841" max="3841" width="26.42578125" style="37" customWidth="1"/>
    <col min="3842" max="3842" width="11.140625" style="37" customWidth="1"/>
    <col min="3843" max="3843" width="12.85546875" style="37" customWidth="1"/>
    <col min="3844" max="3844" width="11.42578125" style="37" bestFit="1" customWidth="1"/>
    <col min="3845" max="3845" width="8.140625" style="37" customWidth="1"/>
    <col min="3846" max="3846" width="5.85546875" style="37" customWidth="1"/>
    <col min="3847" max="3847" width="6.5703125" style="37" customWidth="1"/>
    <col min="3848" max="3848" width="9.5703125" style="37" customWidth="1"/>
    <col min="3849" max="3849" width="13.42578125" style="37" customWidth="1"/>
    <col min="3850" max="4093" width="11.42578125" style="37" customWidth="1"/>
    <col min="4094" max="4094" width="7.85546875" style="37"/>
    <col min="4095" max="4095" width="6.42578125" style="37" customWidth="1"/>
    <col min="4096" max="4096" width="17.5703125" style="37" customWidth="1"/>
    <col min="4097" max="4097" width="26.42578125" style="37" customWidth="1"/>
    <col min="4098" max="4098" width="11.140625" style="37" customWidth="1"/>
    <col min="4099" max="4099" width="12.85546875" style="37" customWidth="1"/>
    <col min="4100" max="4100" width="11.42578125" style="37" bestFit="1" customWidth="1"/>
    <col min="4101" max="4101" width="8.140625" style="37" customWidth="1"/>
    <col min="4102" max="4102" width="5.85546875" style="37" customWidth="1"/>
    <col min="4103" max="4103" width="6.5703125" style="37" customWidth="1"/>
    <col min="4104" max="4104" width="9.5703125" style="37" customWidth="1"/>
    <col min="4105" max="4105" width="13.42578125" style="37" customWidth="1"/>
    <col min="4106" max="4349" width="11.42578125" style="37" customWidth="1"/>
    <col min="4350" max="4350" width="7.85546875" style="37"/>
    <col min="4351" max="4351" width="6.42578125" style="37" customWidth="1"/>
    <col min="4352" max="4352" width="17.5703125" style="37" customWidth="1"/>
    <col min="4353" max="4353" width="26.42578125" style="37" customWidth="1"/>
    <col min="4354" max="4354" width="11.140625" style="37" customWidth="1"/>
    <col min="4355" max="4355" width="12.85546875" style="37" customWidth="1"/>
    <col min="4356" max="4356" width="11.42578125" style="37" bestFit="1" customWidth="1"/>
    <col min="4357" max="4357" width="8.140625" style="37" customWidth="1"/>
    <col min="4358" max="4358" width="5.85546875" style="37" customWidth="1"/>
    <col min="4359" max="4359" width="6.5703125" style="37" customWidth="1"/>
    <col min="4360" max="4360" width="9.5703125" style="37" customWidth="1"/>
    <col min="4361" max="4361" width="13.42578125" style="37" customWidth="1"/>
    <col min="4362" max="4605" width="11.42578125" style="37" customWidth="1"/>
    <col min="4606" max="4606" width="7.85546875" style="37"/>
    <col min="4607" max="4607" width="6.42578125" style="37" customWidth="1"/>
    <col min="4608" max="4608" width="17.5703125" style="37" customWidth="1"/>
    <col min="4609" max="4609" width="26.42578125" style="37" customWidth="1"/>
    <col min="4610" max="4610" width="11.140625" style="37" customWidth="1"/>
    <col min="4611" max="4611" width="12.85546875" style="37" customWidth="1"/>
    <col min="4612" max="4612" width="11.42578125" style="37" bestFit="1" customWidth="1"/>
    <col min="4613" max="4613" width="8.140625" style="37" customWidth="1"/>
    <col min="4614" max="4614" width="5.85546875" style="37" customWidth="1"/>
    <col min="4615" max="4615" width="6.5703125" style="37" customWidth="1"/>
    <col min="4616" max="4616" width="9.5703125" style="37" customWidth="1"/>
    <col min="4617" max="4617" width="13.42578125" style="37" customWidth="1"/>
    <col min="4618" max="4861" width="11.42578125" style="37" customWidth="1"/>
    <col min="4862" max="4862" width="7.85546875" style="37"/>
    <col min="4863" max="4863" width="6.42578125" style="37" customWidth="1"/>
    <col min="4864" max="4864" width="17.5703125" style="37" customWidth="1"/>
    <col min="4865" max="4865" width="26.42578125" style="37" customWidth="1"/>
    <col min="4866" max="4866" width="11.140625" style="37" customWidth="1"/>
    <col min="4867" max="4867" width="12.85546875" style="37" customWidth="1"/>
    <col min="4868" max="4868" width="11.42578125" style="37" bestFit="1" customWidth="1"/>
    <col min="4869" max="4869" width="8.140625" style="37" customWidth="1"/>
    <col min="4870" max="4870" width="5.85546875" style="37" customWidth="1"/>
    <col min="4871" max="4871" width="6.5703125" style="37" customWidth="1"/>
    <col min="4872" max="4872" width="9.5703125" style="37" customWidth="1"/>
    <col min="4873" max="4873" width="13.42578125" style="37" customWidth="1"/>
    <col min="4874" max="5117" width="11.42578125" style="37" customWidth="1"/>
    <col min="5118" max="5118" width="7.85546875" style="37"/>
    <col min="5119" max="5119" width="6.42578125" style="37" customWidth="1"/>
    <col min="5120" max="5120" width="17.5703125" style="37" customWidth="1"/>
    <col min="5121" max="5121" width="26.42578125" style="37" customWidth="1"/>
    <col min="5122" max="5122" width="11.140625" style="37" customWidth="1"/>
    <col min="5123" max="5123" width="12.85546875" style="37" customWidth="1"/>
    <col min="5124" max="5124" width="11.42578125" style="37" bestFit="1" customWidth="1"/>
    <col min="5125" max="5125" width="8.140625" style="37" customWidth="1"/>
    <col min="5126" max="5126" width="5.85546875" style="37" customWidth="1"/>
    <col min="5127" max="5127" width="6.5703125" style="37" customWidth="1"/>
    <col min="5128" max="5128" width="9.5703125" style="37" customWidth="1"/>
    <col min="5129" max="5129" width="13.42578125" style="37" customWidth="1"/>
    <col min="5130" max="5373" width="11.42578125" style="37" customWidth="1"/>
    <col min="5374" max="5374" width="7.85546875" style="37"/>
    <col min="5375" max="5375" width="6.42578125" style="37" customWidth="1"/>
    <col min="5376" max="5376" width="17.5703125" style="37" customWidth="1"/>
    <col min="5377" max="5377" width="26.42578125" style="37" customWidth="1"/>
    <col min="5378" max="5378" width="11.140625" style="37" customWidth="1"/>
    <col min="5379" max="5379" width="12.85546875" style="37" customWidth="1"/>
    <col min="5380" max="5380" width="11.42578125" style="37" bestFit="1" customWidth="1"/>
    <col min="5381" max="5381" width="8.140625" style="37" customWidth="1"/>
    <col min="5382" max="5382" width="5.85546875" style="37" customWidth="1"/>
    <col min="5383" max="5383" width="6.5703125" style="37" customWidth="1"/>
    <col min="5384" max="5384" width="9.5703125" style="37" customWidth="1"/>
    <col min="5385" max="5385" width="13.42578125" style="37" customWidth="1"/>
    <col min="5386" max="5629" width="11.42578125" style="37" customWidth="1"/>
    <col min="5630" max="5630" width="7.85546875" style="37"/>
    <col min="5631" max="5631" width="6.42578125" style="37" customWidth="1"/>
    <col min="5632" max="5632" width="17.5703125" style="37" customWidth="1"/>
    <col min="5633" max="5633" width="26.42578125" style="37" customWidth="1"/>
    <col min="5634" max="5634" width="11.140625" style="37" customWidth="1"/>
    <col min="5635" max="5635" width="12.85546875" style="37" customWidth="1"/>
    <col min="5636" max="5636" width="11.42578125" style="37" bestFit="1" customWidth="1"/>
    <col min="5637" max="5637" width="8.140625" style="37" customWidth="1"/>
    <col min="5638" max="5638" width="5.85546875" style="37" customWidth="1"/>
    <col min="5639" max="5639" width="6.5703125" style="37" customWidth="1"/>
    <col min="5640" max="5640" width="9.5703125" style="37" customWidth="1"/>
    <col min="5641" max="5641" width="13.42578125" style="37" customWidth="1"/>
    <col min="5642" max="5885" width="11.42578125" style="37" customWidth="1"/>
    <col min="5886" max="5886" width="7.85546875" style="37"/>
    <col min="5887" max="5887" width="6.42578125" style="37" customWidth="1"/>
    <col min="5888" max="5888" width="17.5703125" style="37" customWidth="1"/>
    <col min="5889" max="5889" width="26.42578125" style="37" customWidth="1"/>
    <col min="5890" max="5890" width="11.140625" style="37" customWidth="1"/>
    <col min="5891" max="5891" width="12.85546875" style="37" customWidth="1"/>
    <col min="5892" max="5892" width="11.42578125" style="37" bestFit="1" customWidth="1"/>
    <col min="5893" max="5893" width="8.140625" style="37" customWidth="1"/>
    <col min="5894" max="5894" width="5.85546875" style="37" customWidth="1"/>
    <col min="5895" max="5895" width="6.5703125" style="37" customWidth="1"/>
    <col min="5896" max="5896" width="9.5703125" style="37" customWidth="1"/>
    <col min="5897" max="5897" width="13.42578125" style="37" customWidth="1"/>
    <col min="5898" max="6141" width="11.42578125" style="37" customWidth="1"/>
    <col min="6142" max="6142" width="7.85546875" style="37"/>
    <col min="6143" max="6143" width="6.42578125" style="37" customWidth="1"/>
    <col min="6144" max="6144" width="17.5703125" style="37" customWidth="1"/>
    <col min="6145" max="6145" width="26.42578125" style="37" customWidth="1"/>
    <col min="6146" max="6146" width="11.140625" style="37" customWidth="1"/>
    <col min="6147" max="6147" width="12.85546875" style="37" customWidth="1"/>
    <col min="6148" max="6148" width="11.42578125" style="37" bestFit="1" customWidth="1"/>
    <col min="6149" max="6149" width="8.140625" style="37" customWidth="1"/>
    <col min="6150" max="6150" width="5.85546875" style="37" customWidth="1"/>
    <col min="6151" max="6151" width="6.5703125" style="37" customWidth="1"/>
    <col min="6152" max="6152" width="9.5703125" style="37" customWidth="1"/>
    <col min="6153" max="6153" width="13.42578125" style="37" customWidth="1"/>
    <col min="6154" max="6397" width="11.42578125" style="37" customWidth="1"/>
    <col min="6398" max="6398" width="7.85546875" style="37"/>
    <col min="6399" max="6399" width="6.42578125" style="37" customWidth="1"/>
    <col min="6400" max="6400" width="17.5703125" style="37" customWidth="1"/>
    <col min="6401" max="6401" width="26.42578125" style="37" customWidth="1"/>
    <col min="6402" max="6402" width="11.140625" style="37" customWidth="1"/>
    <col min="6403" max="6403" width="12.85546875" style="37" customWidth="1"/>
    <col min="6404" max="6404" width="11.42578125" style="37" bestFit="1" customWidth="1"/>
    <col min="6405" max="6405" width="8.140625" style="37" customWidth="1"/>
    <col min="6406" max="6406" width="5.85546875" style="37" customWidth="1"/>
    <col min="6407" max="6407" width="6.5703125" style="37" customWidth="1"/>
    <col min="6408" max="6408" width="9.5703125" style="37" customWidth="1"/>
    <col min="6409" max="6409" width="13.42578125" style="37" customWidth="1"/>
    <col min="6410" max="6653" width="11.42578125" style="37" customWidth="1"/>
    <col min="6654" max="6654" width="7.85546875" style="37"/>
    <col min="6655" max="6655" width="6.42578125" style="37" customWidth="1"/>
    <col min="6656" max="6656" width="17.5703125" style="37" customWidth="1"/>
    <col min="6657" max="6657" width="26.42578125" style="37" customWidth="1"/>
    <col min="6658" max="6658" width="11.140625" style="37" customWidth="1"/>
    <col min="6659" max="6659" width="12.85546875" style="37" customWidth="1"/>
    <col min="6660" max="6660" width="11.42578125" style="37" bestFit="1" customWidth="1"/>
    <col min="6661" max="6661" width="8.140625" style="37" customWidth="1"/>
    <col min="6662" max="6662" width="5.85546875" style="37" customWidth="1"/>
    <col min="6663" max="6663" width="6.5703125" style="37" customWidth="1"/>
    <col min="6664" max="6664" width="9.5703125" style="37" customWidth="1"/>
    <col min="6665" max="6665" width="13.42578125" style="37" customWidth="1"/>
    <col min="6666" max="6909" width="11.42578125" style="37" customWidth="1"/>
    <col min="6910" max="6910" width="7.85546875" style="37"/>
    <col min="6911" max="6911" width="6.42578125" style="37" customWidth="1"/>
    <col min="6912" max="6912" width="17.5703125" style="37" customWidth="1"/>
    <col min="6913" max="6913" width="26.42578125" style="37" customWidth="1"/>
    <col min="6914" max="6914" width="11.140625" style="37" customWidth="1"/>
    <col min="6915" max="6915" width="12.85546875" style="37" customWidth="1"/>
    <col min="6916" max="6916" width="11.42578125" style="37" bestFit="1" customWidth="1"/>
    <col min="6917" max="6917" width="8.140625" style="37" customWidth="1"/>
    <col min="6918" max="6918" width="5.85546875" style="37" customWidth="1"/>
    <col min="6919" max="6919" width="6.5703125" style="37" customWidth="1"/>
    <col min="6920" max="6920" width="9.5703125" style="37" customWidth="1"/>
    <col min="6921" max="6921" width="13.42578125" style="37" customWidth="1"/>
    <col min="6922" max="7165" width="11.42578125" style="37" customWidth="1"/>
    <col min="7166" max="7166" width="7.85546875" style="37"/>
    <col min="7167" max="7167" width="6.42578125" style="37" customWidth="1"/>
    <col min="7168" max="7168" width="17.5703125" style="37" customWidth="1"/>
    <col min="7169" max="7169" width="26.42578125" style="37" customWidth="1"/>
    <col min="7170" max="7170" width="11.140625" style="37" customWidth="1"/>
    <col min="7171" max="7171" width="12.85546875" style="37" customWidth="1"/>
    <col min="7172" max="7172" width="11.42578125" style="37" bestFit="1" customWidth="1"/>
    <col min="7173" max="7173" width="8.140625" style="37" customWidth="1"/>
    <col min="7174" max="7174" width="5.85546875" style="37" customWidth="1"/>
    <col min="7175" max="7175" width="6.5703125" style="37" customWidth="1"/>
    <col min="7176" max="7176" width="9.5703125" style="37" customWidth="1"/>
    <col min="7177" max="7177" width="13.42578125" style="37" customWidth="1"/>
    <col min="7178" max="7421" width="11.42578125" style="37" customWidth="1"/>
    <col min="7422" max="7422" width="7.85546875" style="37"/>
    <col min="7423" max="7423" width="6.42578125" style="37" customWidth="1"/>
    <col min="7424" max="7424" width="17.5703125" style="37" customWidth="1"/>
    <col min="7425" max="7425" width="26.42578125" style="37" customWidth="1"/>
    <col min="7426" max="7426" width="11.140625" style="37" customWidth="1"/>
    <col min="7427" max="7427" width="12.85546875" style="37" customWidth="1"/>
    <col min="7428" max="7428" width="11.42578125" style="37" bestFit="1" customWidth="1"/>
    <col min="7429" max="7429" width="8.140625" style="37" customWidth="1"/>
    <col min="7430" max="7430" width="5.85546875" style="37" customWidth="1"/>
    <col min="7431" max="7431" width="6.5703125" style="37" customWidth="1"/>
    <col min="7432" max="7432" width="9.5703125" style="37" customWidth="1"/>
    <col min="7433" max="7433" width="13.42578125" style="37" customWidth="1"/>
    <col min="7434" max="7677" width="11.42578125" style="37" customWidth="1"/>
    <col min="7678" max="7678" width="7.85546875" style="37"/>
    <col min="7679" max="7679" width="6.42578125" style="37" customWidth="1"/>
    <col min="7680" max="7680" width="17.5703125" style="37" customWidth="1"/>
    <col min="7681" max="7681" width="26.42578125" style="37" customWidth="1"/>
    <col min="7682" max="7682" width="11.140625" style="37" customWidth="1"/>
    <col min="7683" max="7683" width="12.85546875" style="37" customWidth="1"/>
    <col min="7684" max="7684" width="11.42578125" style="37" bestFit="1" customWidth="1"/>
    <col min="7685" max="7685" width="8.140625" style="37" customWidth="1"/>
    <col min="7686" max="7686" width="5.85546875" style="37" customWidth="1"/>
    <col min="7687" max="7687" width="6.5703125" style="37" customWidth="1"/>
    <col min="7688" max="7688" width="9.5703125" style="37" customWidth="1"/>
    <col min="7689" max="7689" width="13.42578125" style="37" customWidth="1"/>
    <col min="7690" max="7933" width="11.42578125" style="37" customWidth="1"/>
    <col min="7934" max="7934" width="7.85546875" style="37"/>
    <col min="7935" max="7935" width="6.42578125" style="37" customWidth="1"/>
    <col min="7936" max="7936" width="17.5703125" style="37" customWidth="1"/>
    <col min="7937" max="7937" width="26.42578125" style="37" customWidth="1"/>
    <col min="7938" max="7938" width="11.140625" style="37" customWidth="1"/>
    <col min="7939" max="7939" width="12.85546875" style="37" customWidth="1"/>
    <col min="7940" max="7940" width="11.42578125" style="37" bestFit="1" customWidth="1"/>
    <col min="7941" max="7941" width="8.140625" style="37" customWidth="1"/>
    <col min="7942" max="7942" width="5.85546875" style="37" customWidth="1"/>
    <col min="7943" max="7943" width="6.5703125" style="37" customWidth="1"/>
    <col min="7944" max="7944" width="9.5703125" style="37" customWidth="1"/>
    <col min="7945" max="7945" width="13.42578125" style="37" customWidth="1"/>
    <col min="7946" max="8189" width="11.42578125" style="37" customWidth="1"/>
    <col min="8190" max="8190" width="7.85546875" style="37"/>
    <col min="8191" max="8191" width="6.42578125" style="37" customWidth="1"/>
    <col min="8192" max="8192" width="17.5703125" style="37" customWidth="1"/>
    <col min="8193" max="8193" width="26.42578125" style="37" customWidth="1"/>
    <col min="8194" max="8194" width="11.140625" style="37" customWidth="1"/>
    <col min="8195" max="8195" width="12.85546875" style="37" customWidth="1"/>
    <col min="8196" max="8196" width="11.42578125" style="37" bestFit="1" customWidth="1"/>
    <col min="8197" max="8197" width="8.140625" style="37" customWidth="1"/>
    <col min="8198" max="8198" width="5.85546875" style="37" customWidth="1"/>
    <col min="8199" max="8199" width="6.5703125" style="37" customWidth="1"/>
    <col min="8200" max="8200" width="9.5703125" style="37" customWidth="1"/>
    <col min="8201" max="8201" width="13.42578125" style="37" customWidth="1"/>
    <col min="8202" max="8445" width="11.42578125" style="37" customWidth="1"/>
    <col min="8446" max="8446" width="7.85546875" style="37"/>
    <col min="8447" max="8447" width="6.42578125" style="37" customWidth="1"/>
    <col min="8448" max="8448" width="17.5703125" style="37" customWidth="1"/>
    <col min="8449" max="8449" width="26.42578125" style="37" customWidth="1"/>
    <col min="8450" max="8450" width="11.140625" style="37" customWidth="1"/>
    <col min="8451" max="8451" width="12.85546875" style="37" customWidth="1"/>
    <col min="8452" max="8452" width="11.42578125" style="37" bestFit="1" customWidth="1"/>
    <col min="8453" max="8453" width="8.140625" style="37" customWidth="1"/>
    <col min="8454" max="8454" width="5.85546875" style="37" customWidth="1"/>
    <col min="8455" max="8455" width="6.5703125" style="37" customWidth="1"/>
    <col min="8456" max="8456" width="9.5703125" style="37" customWidth="1"/>
    <col min="8457" max="8457" width="13.42578125" style="37" customWidth="1"/>
    <col min="8458" max="8701" width="11.42578125" style="37" customWidth="1"/>
    <col min="8702" max="8702" width="7.85546875" style="37"/>
    <col min="8703" max="8703" width="6.42578125" style="37" customWidth="1"/>
    <col min="8704" max="8704" width="17.5703125" style="37" customWidth="1"/>
    <col min="8705" max="8705" width="26.42578125" style="37" customWidth="1"/>
    <col min="8706" max="8706" width="11.140625" style="37" customWidth="1"/>
    <col min="8707" max="8707" width="12.85546875" style="37" customWidth="1"/>
    <col min="8708" max="8708" width="11.42578125" style="37" bestFit="1" customWidth="1"/>
    <col min="8709" max="8709" width="8.140625" style="37" customWidth="1"/>
    <col min="8710" max="8710" width="5.85546875" style="37" customWidth="1"/>
    <col min="8711" max="8711" width="6.5703125" style="37" customWidth="1"/>
    <col min="8712" max="8712" width="9.5703125" style="37" customWidth="1"/>
    <col min="8713" max="8713" width="13.42578125" style="37" customWidth="1"/>
    <col min="8714" max="8957" width="11.42578125" style="37" customWidth="1"/>
    <col min="8958" max="8958" width="7.85546875" style="37"/>
    <col min="8959" max="8959" width="6.42578125" style="37" customWidth="1"/>
    <col min="8960" max="8960" width="17.5703125" style="37" customWidth="1"/>
    <col min="8961" max="8961" width="26.42578125" style="37" customWidth="1"/>
    <col min="8962" max="8962" width="11.140625" style="37" customWidth="1"/>
    <col min="8963" max="8963" width="12.85546875" style="37" customWidth="1"/>
    <col min="8964" max="8964" width="11.42578125" style="37" bestFit="1" customWidth="1"/>
    <col min="8965" max="8965" width="8.140625" style="37" customWidth="1"/>
    <col min="8966" max="8966" width="5.85546875" style="37" customWidth="1"/>
    <col min="8967" max="8967" width="6.5703125" style="37" customWidth="1"/>
    <col min="8968" max="8968" width="9.5703125" style="37" customWidth="1"/>
    <col min="8969" max="8969" width="13.42578125" style="37" customWidth="1"/>
    <col min="8970" max="9213" width="11.42578125" style="37" customWidth="1"/>
    <col min="9214" max="9214" width="7.85546875" style="37"/>
    <col min="9215" max="9215" width="6.42578125" style="37" customWidth="1"/>
    <col min="9216" max="9216" width="17.5703125" style="37" customWidth="1"/>
    <col min="9217" max="9217" width="26.42578125" style="37" customWidth="1"/>
    <col min="9218" max="9218" width="11.140625" style="37" customWidth="1"/>
    <col min="9219" max="9219" width="12.85546875" style="37" customWidth="1"/>
    <col min="9220" max="9220" width="11.42578125" style="37" bestFit="1" customWidth="1"/>
    <col min="9221" max="9221" width="8.140625" style="37" customWidth="1"/>
    <col min="9222" max="9222" width="5.85546875" style="37" customWidth="1"/>
    <col min="9223" max="9223" width="6.5703125" style="37" customWidth="1"/>
    <col min="9224" max="9224" width="9.5703125" style="37" customWidth="1"/>
    <col min="9225" max="9225" width="13.42578125" style="37" customWidth="1"/>
    <col min="9226" max="9469" width="11.42578125" style="37" customWidth="1"/>
    <col min="9470" max="9470" width="7.85546875" style="37"/>
    <col min="9471" max="9471" width="6.42578125" style="37" customWidth="1"/>
    <col min="9472" max="9472" width="17.5703125" style="37" customWidth="1"/>
    <col min="9473" max="9473" width="26.42578125" style="37" customWidth="1"/>
    <col min="9474" max="9474" width="11.140625" style="37" customWidth="1"/>
    <col min="9475" max="9475" width="12.85546875" style="37" customWidth="1"/>
    <col min="9476" max="9476" width="11.42578125" style="37" bestFit="1" customWidth="1"/>
    <col min="9477" max="9477" width="8.140625" style="37" customWidth="1"/>
    <col min="9478" max="9478" width="5.85546875" style="37" customWidth="1"/>
    <col min="9479" max="9479" width="6.5703125" style="37" customWidth="1"/>
    <col min="9480" max="9480" width="9.5703125" style="37" customWidth="1"/>
    <col min="9481" max="9481" width="13.42578125" style="37" customWidth="1"/>
    <col min="9482" max="9725" width="11.42578125" style="37" customWidth="1"/>
    <col min="9726" max="9726" width="7.85546875" style="37"/>
    <col min="9727" max="9727" width="6.42578125" style="37" customWidth="1"/>
    <col min="9728" max="9728" width="17.5703125" style="37" customWidth="1"/>
    <col min="9729" max="9729" width="26.42578125" style="37" customWidth="1"/>
    <col min="9730" max="9730" width="11.140625" style="37" customWidth="1"/>
    <col min="9731" max="9731" width="12.85546875" style="37" customWidth="1"/>
    <col min="9732" max="9732" width="11.42578125" style="37" bestFit="1" customWidth="1"/>
    <col min="9733" max="9733" width="8.140625" style="37" customWidth="1"/>
    <col min="9734" max="9734" width="5.85546875" style="37" customWidth="1"/>
    <col min="9735" max="9735" width="6.5703125" style="37" customWidth="1"/>
    <col min="9736" max="9736" width="9.5703125" style="37" customWidth="1"/>
    <col min="9737" max="9737" width="13.42578125" style="37" customWidth="1"/>
    <col min="9738" max="9981" width="11.42578125" style="37" customWidth="1"/>
    <col min="9982" max="9982" width="7.85546875" style="37"/>
    <col min="9983" max="9983" width="6.42578125" style="37" customWidth="1"/>
    <col min="9984" max="9984" width="17.5703125" style="37" customWidth="1"/>
    <col min="9985" max="9985" width="26.42578125" style="37" customWidth="1"/>
    <col min="9986" max="9986" width="11.140625" style="37" customWidth="1"/>
    <col min="9987" max="9987" width="12.85546875" style="37" customWidth="1"/>
    <col min="9988" max="9988" width="11.42578125" style="37" bestFit="1" customWidth="1"/>
    <col min="9989" max="9989" width="8.140625" style="37" customWidth="1"/>
    <col min="9990" max="9990" width="5.85546875" style="37" customWidth="1"/>
    <col min="9991" max="9991" width="6.5703125" style="37" customWidth="1"/>
    <col min="9992" max="9992" width="9.5703125" style="37" customWidth="1"/>
    <col min="9993" max="9993" width="13.42578125" style="37" customWidth="1"/>
    <col min="9994" max="10237" width="11.42578125" style="37" customWidth="1"/>
    <col min="10238" max="10238" width="7.85546875" style="37"/>
    <col min="10239" max="10239" width="6.42578125" style="37" customWidth="1"/>
    <col min="10240" max="10240" width="17.5703125" style="37" customWidth="1"/>
    <col min="10241" max="10241" width="26.42578125" style="37" customWidth="1"/>
    <col min="10242" max="10242" width="11.140625" style="37" customWidth="1"/>
    <col min="10243" max="10243" width="12.85546875" style="37" customWidth="1"/>
    <col min="10244" max="10244" width="11.42578125" style="37" bestFit="1" customWidth="1"/>
    <col min="10245" max="10245" width="8.140625" style="37" customWidth="1"/>
    <col min="10246" max="10246" width="5.85546875" style="37" customWidth="1"/>
    <col min="10247" max="10247" width="6.5703125" style="37" customWidth="1"/>
    <col min="10248" max="10248" width="9.5703125" style="37" customWidth="1"/>
    <col min="10249" max="10249" width="13.42578125" style="37" customWidth="1"/>
    <col min="10250" max="10493" width="11.42578125" style="37" customWidth="1"/>
    <col min="10494" max="10494" width="7.85546875" style="37"/>
    <col min="10495" max="10495" width="6.42578125" style="37" customWidth="1"/>
    <col min="10496" max="10496" width="17.5703125" style="37" customWidth="1"/>
    <col min="10497" max="10497" width="26.42578125" style="37" customWidth="1"/>
    <col min="10498" max="10498" width="11.140625" style="37" customWidth="1"/>
    <col min="10499" max="10499" width="12.85546875" style="37" customWidth="1"/>
    <col min="10500" max="10500" width="11.42578125" style="37" bestFit="1" customWidth="1"/>
    <col min="10501" max="10501" width="8.140625" style="37" customWidth="1"/>
    <col min="10502" max="10502" width="5.85546875" style="37" customWidth="1"/>
    <col min="10503" max="10503" width="6.5703125" style="37" customWidth="1"/>
    <col min="10504" max="10504" width="9.5703125" style="37" customWidth="1"/>
    <col min="10505" max="10505" width="13.42578125" style="37" customWidth="1"/>
    <col min="10506" max="10749" width="11.42578125" style="37" customWidth="1"/>
    <col min="10750" max="10750" width="7.85546875" style="37"/>
    <col min="10751" max="10751" width="6.42578125" style="37" customWidth="1"/>
    <col min="10752" max="10752" width="17.5703125" style="37" customWidth="1"/>
    <col min="10753" max="10753" width="26.42578125" style="37" customWidth="1"/>
    <col min="10754" max="10754" width="11.140625" style="37" customWidth="1"/>
    <col min="10755" max="10755" width="12.85546875" style="37" customWidth="1"/>
    <col min="10756" max="10756" width="11.42578125" style="37" bestFit="1" customWidth="1"/>
    <col min="10757" max="10757" width="8.140625" style="37" customWidth="1"/>
    <col min="10758" max="10758" width="5.85546875" style="37" customWidth="1"/>
    <col min="10759" max="10759" width="6.5703125" style="37" customWidth="1"/>
    <col min="10760" max="10760" width="9.5703125" style="37" customWidth="1"/>
    <col min="10761" max="10761" width="13.42578125" style="37" customWidth="1"/>
    <col min="10762" max="11005" width="11.42578125" style="37" customWidth="1"/>
    <col min="11006" max="11006" width="7.85546875" style="37"/>
    <col min="11007" max="11007" width="6.42578125" style="37" customWidth="1"/>
    <col min="11008" max="11008" width="17.5703125" style="37" customWidth="1"/>
    <col min="11009" max="11009" width="26.42578125" style="37" customWidth="1"/>
    <col min="11010" max="11010" width="11.140625" style="37" customWidth="1"/>
    <col min="11011" max="11011" width="12.85546875" style="37" customWidth="1"/>
    <col min="11012" max="11012" width="11.42578125" style="37" bestFit="1" customWidth="1"/>
    <col min="11013" max="11013" width="8.140625" style="37" customWidth="1"/>
    <col min="11014" max="11014" width="5.85546875" style="37" customWidth="1"/>
    <col min="11015" max="11015" width="6.5703125" style="37" customWidth="1"/>
    <col min="11016" max="11016" width="9.5703125" style="37" customWidth="1"/>
    <col min="11017" max="11017" width="13.42578125" style="37" customWidth="1"/>
    <col min="11018" max="11261" width="11.42578125" style="37" customWidth="1"/>
    <col min="11262" max="11262" width="7.85546875" style="37"/>
    <col min="11263" max="11263" width="6.42578125" style="37" customWidth="1"/>
    <col min="11264" max="11264" width="17.5703125" style="37" customWidth="1"/>
    <col min="11265" max="11265" width="26.42578125" style="37" customWidth="1"/>
    <col min="11266" max="11266" width="11.140625" style="37" customWidth="1"/>
    <col min="11267" max="11267" width="12.85546875" style="37" customWidth="1"/>
    <col min="11268" max="11268" width="11.42578125" style="37" bestFit="1" customWidth="1"/>
    <col min="11269" max="11269" width="8.140625" style="37" customWidth="1"/>
    <col min="11270" max="11270" width="5.85546875" style="37" customWidth="1"/>
    <col min="11271" max="11271" width="6.5703125" style="37" customWidth="1"/>
    <col min="11272" max="11272" width="9.5703125" style="37" customWidth="1"/>
    <col min="11273" max="11273" width="13.42578125" style="37" customWidth="1"/>
    <col min="11274" max="11517" width="11.42578125" style="37" customWidth="1"/>
    <col min="11518" max="11518" width="7.85546875" style="37"/>
    <col min="11519" max="11519" width="6.42578125" style="37" customWidth="1"/>
    <col min="11520" max="11520" width="17.5703125" style="37" customWidth="1"/>
    <col min="11521" max="11521" width="26.42578125" style="37" customWidth="1"/>
    <col min="11522" max="11522" width="11.140625" style="37" customWidth="1"/>
    <col min="11523" max="11523" width="12.85546875" style="37" customWidth="1"/>
    <col min="11524" max="11524" width="11.42578125" style="37" bestFit="1" customWidth="1"/>
    <col min="11525" max="11525" width="8.140625" style="37" customWidth="1"/>
    <col min="11526" max="11526" width="5.85546875" style="37" customWidth="1"/>
    <col min="11527" max="11527" width="6.5703125" style="37" customWidth="1"/>
    <col min="11528" max="11528" width="9.5703125" style="37" customWidth="1"/>
    <col min="11529" max="11529" width="13.42578125" style="37" customWidth="1"/>
    <col min="11530" max="11773" width="11.42578125" style="37" customWidth="1"/>
    <col min="11774" max="11774" width="7.85546875" style="37"/>
    <col min="11775" max="11775" width="6.42578125" style="37" customWidth="1"/>
    <col min="11776" max="11776" width="17.5703125" style="37" customWidth="1"/>
    <col min="11777" max="11777" width="26.42578125" style="37" customWidth="1"/>
    <col min="11778" max="11778" width="11.140625" style="37" customWidth="1"/>
    <col min="11779" max="11779" width="12.85546875" style="37" customWidth="1"/>
    <col min="11780" max="11780" width="11.42578125" style="37" bestFit="1" customWidth="1"/>
    <col min="11781" max="11781" width="8.140625" style="37" customWidth="1"/>
    <col min="11782" max="11782" width="5.85546875" style="37" customWidth="1"/>
    <col min="11783" max="11783" width="6.5703125" style="37" customWidth="1"/>
    <col min="11784" max="11784" width="9.5703125" style="37" customWidth="1"/>
    <col min="11785" max="11785" width="13.42578125" style="37" customWidth="1"/>
    <col min="11786" max="12029" width="11.42578125" style="37" customWidth="1"/>
    <col min="12030" max="12030" width="7.85546875" style="37"/>
    <col min="12031" max="12031" width="6.42578125" style="37" customWidth="1"/>
    <col min="12032" max="12032" width="17.5703125" style="37" customWidth="1"/>
    <col min="12033" max="12033" width="26.42578125" style="37" customWidth="1"/>
    <col min="12034" max="12034" width="11.140625" style="37" customWidth="1"/>
    <col min="12035" max="12035" width="12.85546875" style="37" customWidth="1"/>
    <col min="12036" max="12036" width="11.42578125" style="37" bestFit="1" customWidth="1"/>
    <col min="12037" max="12037" width="8.140625" style="37" customWidth="1"/>
    <col min="12038" max="12038" width="5.85546875" style="37" customWidth="1"/>
    <col min="12039" max="12039" width="6.5703125" style="37" customWidth="1"/>
    <col min="12040" max="12040" width="9.5703125" style="37" customWidth="1"/>
    <col min="12041" max="12041" width="13.42578125" style="37" customWidth="1"/>
    <col min="12042" max="12285" width="11.42578125" style="37" customWidth="1"/>
    <col min="12286" max="12286" width="7.85546875" style="37"/>
    <col min="12287" max="12287" width="6.42578125" style="37" customWidth="1"/>
    <col min="12288" max="12288" width="17.5703125" style="37" customWidth="1"/>
    <col min="12289" max="12289" width="26.42578125" style="37" customWidth="1"/>
    <col min="12290" max="12290" width="11.140625" style="37" customWidth="1"/>
    <col min="12291" max="12291" width="12.85546875" style="37" customWidth="1"/>
    <col min="12292" max="12292" width="11.42578125" style="37" bestFit="1" customWidth="1"/>
    <col min="12293" max="12293" width="8.140625" style="37" customWidth="1"/>
    <col min="12294" max="12294" width="5.85546875" style="37" customWidth="1"/>
    <col min="12295" max="12295" width="6.5703125" style="37" customWidth="1"/>
    <col min="12296" max="12296" width="9.5703125" style="37" customWidth="1"/>
    <col min="12297" max="12297" width="13.42578125" style="37" customWidth="1"/>
    <col min="12298" max="12541" width="11.42578125" style="37" customWidth="1"/>
    <col min="12542" max="12542" width="7.85546875" style="37"/>
    <col min="12543" max="12543" width="6.42578125" style="37" customWidth="1"/>
    <col min="12544" max="12544" width="17.5703125" style="37" customWidth="1"/>
    <col min="12545" max="12545" width="26.42578125" style="37" customWidth="1"/>
    <col min="12546" max="12546" width="11.140625" style="37" customWidth="1"/>
    <col min="12547" max="12547" width="12.85546875" style="37" customWidth="1"/>
    <col min="12548" max="12548" width="11.42578125" style="37" bestFit="1" customWidth="1"/>
    <col min="12549" max="12549" width="8.140625" style="37" customWidth="1"/>
    <col min="12550" max="12550" width="5.85546875" style="37" customWidth="1"/>
    <col min="12551" max="12551" width="6.5703125" style="37" customWidth="1"/>
    <col min="12552" max="12552" width="9.5703125" style="37" customWidth="1"/>
    <col min="12553" max="12553" width="13.42578125" style="37" customWidth="1"/>
    <col min="12554" max="12797" width="11.42578125" style="37" customWidth="1"/>
    <col min="12798" max="12798" width="7.85546875" style="37"/>
    <col min="12799" max="12799" width="6.42578125" style="37" customWidth="1"/>
    <col min="12800" max="12800" width="17.5703125" style="37" customWidth="1"/>
    <col min="12801" max="12801" width="26.42578125" style="37" customWidth="1"/>
    <col min="12802" max="12802" width="11.140625" style="37" customWidth="1"/>
    <col min="12803" max="12803" width="12.85546875" style="37" customWidth="1"/>
    <col min="12804" max="12804" width="11.42578125" style="37" bestFit="1" customWidth="1"/>
    <col min="12805" max="12805" width="8.140625" style="37" customWidth="1"/>
    <col min="12806" max="12806" width="5.85546875" style="37" customWidth="1"/>
    <col min="12807" max="12807" width="6.5703125" style="37" customWidth="1"/>
    <col min="12808" max="12808" width="9.5703125" style="37" customWidth="1"/>
    <col min="12809" max="12809" width="13.42578125" style="37" customWidth="1"/>
    <col min="12810" max="13053" width="11.42578125" style="37" customWidth="1"/>
    <col min="13054" max="13054" width="7.85546875" style="37"/>
    <col min="13055" max="13055" width="6.42578125" style="37" customWidth="1"/>
    <col min="13056" max="13056" width="17.5703125" style="37" customWidth="1"/>
    <col min="13057" max="13057" width="26.42578125" style="37" customWidth="1"/>
    <col min="13058" max="13058" width="11.140625" style="37" customWidth="1"/>
    <col min="13059" max="13059" width="12.85546875" style="37" customWidth="1"/>
    <col min="13060" max="13060" width="11.42578125" style="37" bestFit="1" customWidth="1"/>
    <col min="13061" max="13061" width="8.140625" style="37" customWidth="1"/>
    <col min="13062" max="13062" width="5.85546875" style="37" customWidth="1"/>
    <col min="13063" max="13063" width="6.5703125" style="37" customWidth="1"/>
    <col min="13064" max="13064" width="9.5703125" style="37" customWidth="1"/>
    <col min="13065" max="13065" width="13.42578125" style="37" customWidth="1"/>
    <col min="13066" max="13309" width="11.42578125" style="37" customWidth="1"/>
    <col min="13310" max="13310" width="7.85546875" style="37"/>
    <col min="13311" max="13311" width="6.42578125" style="37" customWidth="1"/>
    <col min="13312" max="13312" width="17.5703125" style="37" customWidth="1"/>
    <col min="13313" max="13313" width="26.42578125" style="37" customWidth="1"/>
    <col min="13314" max="13314" width="11.140625" style="37" customWidth="1"/>
    <col min="13315" max="13315" width="12.85546875" style="37" customWidth="1"/>
    <col min="13316" max="13316" width="11.42578125" style="37" bestFit="1" customWidth="1"/>
    <col min="13317" max="13317" width="8.140625" style="37" customWidth="1"/>
    <col min="13318" max="13318" width="5.85546875" style="37" customWidth="1"/>
    <col min="13319" max="13319" width="6.5703125" style="37" customWidth="1"/>
    <col min="13320" max="13320" width="9.5703125" style="37" customWidth="1"/>
    <col min="13321" max="13321" width="13.42578125" style="37" customWidth="1"/>
    <col min="13322" max="13565" width="11.42578125" style="37" customWidth="1"/>
    <col min="13566" max="13566" width="7.85546875" style="37"/>
    <col min="13567" max="13567" width="6.42578125" style="37" customWidth="1"/>
    <col min="13568" max="13568" width="17.5703125" style="37" customWidth="1"/>
    <col min="13569" max="13569" width="26.42578125" style="37" customWidth="1"/>
    <col min="13570" max="13570" width="11.140625" style="37" customWidth="1"/>
    <col min="13571" max="13571" width="12.85546875" style="37" customWidth="1"/>
    <col min="13572" max="13572" width="11.42578125" style="37" bestFit="1" customWidth="1"/>
    <col min="13573" max="13573" width="8.140625" style="37" customWidth="1"/>
    <col min="13574" max="13574" width="5.85546875" style="37" customWidth="1"/>
    <col min="13575" max="13575" width="6.5703125" style="37" customWidth="1"/>
    <col min="13576" max="13576" width="9.5703125" style="37" customWidth="1"/>
    <col min="13577" max="13577" width="13.42578125" style="37" customWidth="1"/>
    <col min="13578" max="13821" width="11.42578125" style="37" customWidth="1"/>
    <col min="13822" max="13822" width="7.85546875" style="37"/>
    <col min="13823" max="13823" width="6.42578125" style="37" customWidth="1"/>
    <col min="13824" max="13824" width="17.5703125" style="37" customWidth="1"/>
    <col min="13825" max="13825" width="26.42578125" style="37" customWidth="1"/>
    <col min="13826" max="13826" width="11.140625" style="37" customWidth="1"/>
    <col min="13827" max="13827" width="12.85546875" style="37" customWidth="1"/>
    <col min="13828" max="13828" width="11.42578125" style="37" bestFit="1" customWidth="1"/>
    <col min="13829" max="13829" width="8.140625" style="37" customWidth="1"/>
    <col min="13830" max="13830" width="5.85546875" style="37" customWidth="1"/>
    <col min="13831" max="13831" width="6.5703125" style="37" customWidth="1"/>
    <col min="13832" max="13832" width="9.5703125" style="37" customWidth="1"/>
    <col min="13833" max="13833" width="13.42578125" style="37" customWidth="1"/>
    <col min="13834" max="14077" width="11.42578125" style="37" customWidth="1"/>
    <col min="14078" max="14078" width="7.85546875" style="37"/>
    <col min="14079" max="14079" width="6.42578125" style="37" customWidth="1"/>
    <col min="14080" max="14080" width="17.5703125" style="37" customWidth="1"/>
    <col min="14081" max="14081" width="26.42578125" style="37" customWidth="1"/>
    <col min="14082" max="14082" width="11.140625" style="37" customWidth="1"/>
    <col min="14083" max="14083" width="12.85546875" style="37" customWidth="1"/>
    <col min="14084" max="14084" width="11.42578125" style="37" bestFit="1" customWidth="1"/>
    <col min="14085" max="14085" width="8.140625" style="37" customWidth="1"/>
    <col min="14086" max="14086" width="5.85546875" style="37" customWidth="1"/>
    <col min="14087" max="14087" width="6.5703125" style="37" customWidth="1"/>
    <col min="14088" max="14088" width="9.5703125" style="37" customWidth="1"/>
    <col min="14089" max="14089" width="13.42578125" style="37" customWidth="1"/>
    <col min="14090" max="14333" width="11.42578125" style="37" customWidth="1"/>
    <col min="14334" max="14334" width="7.85546875" style="37"/>
    <col min="14335" max="14335" width="6.42578125" style="37" customWidth="1"/>
    <col min="14336" max="14336" width="17.5703125" style="37" customWidth="1"/>
    <col min="14337" max="14337" width="26.42578125" style="37" customWidth="1"/>
    <col min="14338" max="14338" width="11.140625" style="37" customWidth="1"/>
    <col min="14339" max="14339" width="12.85546875" style="37" customWidth="1"/>
    <col min="14340" max="14340" width="11.42578125" style="37" bestFit="1" customWidth="1"/>
    <col min="14341" max="14341" width="8.140625" style="37" customWidth="1"/>
    <col min="14342" max="14342" width="5.85546875" style="37" customWidth="1"/>
    <col min="14343" max="14343" width="6.5703125" style="37" customWidth="1"/>
    <col min="14344" max="14344" width="9.5703125" style="37" customWidth="1"/>
    <col min="14345" max="14345" width="13.42578125" style="37" customWidth="1"/>
    <col min="14346" max="14589" width="11.42578125" style="37" customWidth="1"/>
    <col min="14590" max="14590" width="7.85546875" style="37"/>
    <col min="14591" max="14591" width="6.42578125" style="37" customWidth="1"/>
    <col min="14592" max="14592" width="17.5703125" style="37" customWidth="1"/>
    <col min="14593" max="14593" width="26.42578125" style="37" customWidth="1"/>
    <col min="14594" max="14594" width="11.140625" style="37" customWidth="1"/>
    <col min="14595" max="14595" width="12.85546875" style="37" customWidth="1"/>
    <col min="14596" max="14596" width="11.42578125" style="37" bestFit="1" customWidth="1"/>
    <col min="14597" max="14597" width="8.140625" style="37" customWidth="1"/>
    <col min="14598" max="14598" width="5.85546875" style="37" customWidth="1"/>
    <col min="14599" max="14599" width="6.5703125" style="37" customWidth="1"/>
    <col min="14600" max="14600" width="9.5703125" style="37" customWidth="1"/>
    <col min="14601" max="14601" width="13.42578125" style="37" customWidth="1"/>
    <col min="14602" max="14845" width="11.42578125" style="37" customWidth="1"/>
    <col min="14846" max="14846" width="7.85546875" style="37"/>
    <col min="14847" max="14847" width="6.42578125" style="37" customWidth="1"/>
    <col min="14848" max="14848" width="17.5703125" style="37" customWidth="1"/>
    <col min="14849" max="14849" width="26.42578125" style="37" customWidth="1"/>
    <col min="14850" max="14850" width="11.140625" style="37" customWidth="1"/>
    <col min="14851" max="14851" width="12.85546875" style="37" customWidth="1"/>
    <col min="14852" max="14852" width="11.42578125" style="37" bestFit="1" customWidth="1"/>
    <col min="14853" max="14853" width="8.140625" style="37" customWidth="1"/>
    <col min="14854" max="14854" width="5.85546875" style="37" customWidth="1"/>
    <col min="14855" max="14855" width="6.5703125" style="37" customWidth="1"/>
    <col min="14856" max="14856" width="9.5703125" style="37" customWidth="1"/>
    <col min="14857" max="14857" width="13.42578125" style="37" customWidth="1"/>
    <col min="14858" max="15101" width="11.42578125" style="37" customWidth="1"/>
    <col min="15102" max="15102" width="7.85546875" style="37"/>
    <col min="15103" max="15103" width="6.42578125" style="37" customWidth="1"/>
    <col min="15104" max="15104" width="17.5703125" style="37" customWidth="1"/>
    <col min="15105" max="15105" width="26.42578125" style="37" customWidth="1"/>
    <col min="15106" max="15106" width="11.140625" style="37" customWidth="1"/>
    <col min="15107" max="15107" width="12.85546875" style="37" customWidth="1"/>
    <col min="15108" max="15108" width="11.42578125" style="37" bestFit="1" customWidth="1"/>
    <col min="15109" max="15109" width="8.140625" style="37" customWidth="1"/>
    <col min="15110" max="15110" width="5.85546875" style="37" customWidth="1"/>
    <col min="15111" max="15111" width="6.5703125" style="37" customWidth="1"/>
    <col min="15112" max="15112" width="9.5703125" style="37" customWidth="1"/>
    <col min="15113" max="15113" width="13.42578125" style="37" customWidth="1"/>
    <col min="15114" max="15357" width="11.42578125" style="37" customWidth="1"/>
    <col min="15358" max="15358" width="7.85546875" style="37"/>
    <col min="15359" max="15359" width="6.42578125" style="37" customWidth="1"/>
    <col min="15360" max="15360" width="17.5703125" style="37" customWidth="1"/>
    <col min="15361" max="15361" width="26.42578125" style="37" customWidth="1"/>
    <col min="15362" max="15362" width="11.140625" style="37" customWidth="1"/>
    <col min="15363" max="15363" width="12.85546875" style="37" customWidth="1"/>
    <col min="15364" max="15364" width="11.42578125" style="37" bestFit="1" customWidth="1"/>
    <col min="15365" max="15365" width="8.140625" style="37" customWidth="1"/>
    <col min="15366" max="15366" width="5.85546875" style="37" customWidth="1"/>
    <col min="15367" max="15367" width="6.5703125" style="37" customWidth="1"/>
    <col min="15368" max="15368" width="9.5703125" style="37" customWidth="1"/>
    <col min="15369" max="15369" width="13.42578125" style="37" customWidth="1"/>
    <col min="15370" max="15613" width="11.42578125" style="37" customWidth="1"/>
    <col min="15614" max="15614" width="7.85546875" style="37"/>
    <col min="15615" max="15615" width="6.42578125" style="37" customWidth="1"/>
    <col min="15616" max="15616" width="17.5703125" style="37" customWidth="1"/>
    <col min="15617" max="15617" width="26.42578125" style="37" customWidth="1"/>
    <col min="15618" max="15618" width="11.140625" style="37" customWidth="1"/>
    <col min="15619" max="15619" width="12.85546875" style="37" customWidth="1"/>
    <col min="15620" max="15620" width="11.42578125" style="37" bestFit="1" customWidth="1"/>
    <col min="15621" max="15621" width="8.140625" style="37" customWidth="1"/>
    <col min="15622" max="15622" width="5.85546875" style="37" customWidth="1"/>
    <col min="15623" max="15623" width="6.5703125" style="37" customWidth="1"/>
    <col min="15624" max="15624" width="9.5703125" style="37" customWidth="1"/>
    <col min="15625" max="15625" width="13.42578125" style="37" customWidth="1"/>
    <col min="15626" max="15869" width="11.42578125" style="37" customWidth="1"/>
    <col min="15870" max="15870" width="7.85546875" style="37"/>
    <col min="15871" max="15871" width="6.42578125" style="37" customWidth="1"/>
    <col min="15872" max="15872" width="17.5703125" style="37" customWidth="1"/>
    <col min="15873" max="15873" width="26.42578125" style="37" customWidth="1"/>
    <col min="15874" max="15874" width="11.140625" style="37" customWidth="1"/>
    <col min="15875" max="15875" width="12.85546875" style="37" customWidth="1"/>
    <col min="15876" max="15876" width="11.42578125" style="37" bestFit="1" customWidth="1"/>
    <col min="15877" max="15877" width="8.140625" style="37" customWidth="1"/>
    <col min="15878" max="15878" width="5.85546875" style="37" customWidth="1"/>
    <col min="15879" max="15879" width="6.5703125" style="37" customWidth="1"/>
    <col min="15880" max="15880" width="9.5703125" style="37" customWidth="1"/>
    <col min="15881" max="15881" width="13.42578125" style="37" customWidth="1"/>
    <col min="15882" max="16125" width="11.42578125" style="37" customWidth="1"/>
    <col min="16126" max="16126" width="7.85546875" style="37"/>
    <col min="16127" max="16127" width="6.42578125" style="37" customWidth="1"/>
    <col min="16128" max="16128" width="17.5703125" style="37" customWidth="1"/>
    <col min="16129" max="16129" width="26.42578125" style="37" customWidth="1"/>
    <col min="16130" max="16130" width="11.140625" style="37" customWidth="1"/>
    <col min="16131" max="16131" width="12.85546875" style="37" customWidth="1"/>
    <col min="16132" max="16132" width="11.42578125" style="37" bestFit="1" customWidth="1"/>
    <col min="16133" max="16133" width="8.140625" style="37" customWidth="1"/>
    <col min="16134" max="16134" width="5.85546875" style="37" customWidth="1"/>
    <col min="16135" max="16135" width="6.5703125" style="37" customWidth="1"/>
    <col min="16136" max="16136" width="9.5703125" style="37" customWidth="1"/>
    <col min="16137" max="16137" width="13.42578125" style="37" customWidth="1"/>
    <col min="16138" max="16381" width="11.42578125" style="37" customWidth="1"/>
    <col min="16382" max="16384" width="7.85546875" style="37"/>
  </cols>
  <sheetData>
    <row r="1" spans="1:36" ht="15" thickBot="1">
      <c r="A1" s="77"/>
      <c r="B1" s="807" t="s">
        <v>77</v>
      </c>
      <c r="C1" s="808"/>
      <c r="D1" s="809" t="s">
        <v>164</v>
      </c>
      <c r="E1" s="810" t="s">
        <v>73</v>
      </c>
      <c r="F1" s="811"/>
      <c r="G1" s="810" t="s">
        <v>22</v>
      </c>
      <c r="H1" s="812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ht="21" thickBot="1">
      <c r="A2" s="77"/>
      <c r="B2" s="819" t="str">
        <f>'FDT - Tech pompe'!E2</f>
        <v>V</v>
      </c>
      <c r="C2" s="820"/>
      <c r="D2" s="821" t="str">
        <f>'FDT - Tech pompe'!E4</f>
        <v>QC0000</v>
      </c>
      <c r="E2" s="742">
        <f>LOOKUP(G2,Period!A3:A55,Period!C3:C55)</f>
        <v>45661</v>
      </c>
      <c r="F2" s="743"/>
      <c r="G2" s="822">
        <v>2</v>
      </c>
      <c r="H2" s="823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21" thickBot="1">
      <c r="A3" s="77"/>
      <c r="B3" s="38"/>
      <c r="C3" s="76"/>
      <c r="D3" s="76"/>
      <c r="E3" s="79"/>
      <c r="F3" s="49"/>
      <c r="G3" s="8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36" ht="24.75" thickBot="1">
      <c r="A4" s="77"/>
      <c r="B4" s="813" t="s">
        <v>165</v>
      </c>
      <c r="C4" s="814"/>
      <c r="D4" s="815" t="s">
        <v>163</v>
      </c>
      <c r="E4" s="816" t="s">
        <v>162</v>
      </c>
      <c r="F4" s="817" t="s">
        <v>74</v>
      </c>
      <c r="G4" s="828"/>
      <c r="H4" s="828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ht="21" thickBot="1">
      <c r="A5" s="77"/>
      <c r="B5" s="824"/>
      <c r="C5" s="825"/>
      <c r="D5" s="826"/>
      <c r="E5" s="827"/>
      <c r="F5" s="818"/>
      <c r="G5" s="829"/>
      <c r="H5" s="829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6">
      <c r="D6" s="77"/>
      <c r="E6" s="77"/>
      <c r="G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>
      <c r="A7" s="745" t="s">
        <v>75</v>
      </c>
      <c r="B7" s="745"/>
      <c r="C7" s="745"/>
      <c r="D7" s="745"/>
      <c r="E7" s="745"/>
      <c r="F7" s="745"/>
      <c r="G7" s="745"/>
      <c r="H7" s="745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</row>
    <row r="8" spans="1:36">
      <c r="A8" s="745"/>
      <c r="B8" s="745"/>
      <c r="C8" s="745"/>
      <c r="D8" s="745"/>
      <c r="E8" s="745"/>
      <c r="F8" s="745"/>
      <c r="G8" s="745"/>
      <c r="H8" s="745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</row>
    <row r="9" spans="1:36">
      <c r="A9" s="77"/>
      <c r="B9" s="78"/>
      <c r="C9" s="78"/>
      <c r="D9" s="78"/>
      <c r="E9" s="78"/>
      <c r="F9" s="78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1" spans="1:36" ht="57" thickBot="1">
      <c r="B11" s="50" t="s">
        <v>71</v>
      </c>
      <c r="C11" s="51" t="s">
        <v>2</v>
      </c>
      <c r="D11" s="52" t="s">
        <v>67</v>
      </c>
      <c r="E11" s="53" t="s">
        <v>79</v>
      </c>
      <c r="F11" s="54" t="s">
        <v>66</v>
      </c>
      <c r="G11" s="77"/>
      <c r="H11" s="81" t="s">
        <v>72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</row>
    <row r="12" spans="1:36" ht="21" customHeight="1">
      <c r="A12" s="77"/>
      <c r="B12" s="55" t="s">
        <v>69</v>
      </c>
      <c r="C12" s="251">
        <f t="shared" ref="C12:C17" si="0">C13-1</f>
        <v>45655</v>
      </c>
      <c r="D12" s="40"/>
      <c r="E12" s="41"/>
      <c r="F12" s="42"/>
      <c r="G12" s="746"/>
      <c r="H12" s="74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6" ht="21" customHeight="1">
      <c r="A13" s="77"/>
      <c r="B13" s="55" t="s">
        <v>58</v>
      </c>
      <c r="C13" s="251">
        <f t="shared" si="0"/>
        <v>45656</v>
      </c>
      <c r="D13" s="43"/>
      <c r="E13" s="44"/>
      <c r="F13" s="45"/>
      <c r="G13" s="746"/>
      <c r="H13" s="74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21" customHeight="1">
      <c r="A14" s="77"/>
      <c r="B14" s="55" t="s">
        <v>59</v>
      </c>
      <c r="C14" s="251">
        <f t="shared" si="0"/>
        <v>45657</v>
      </c>
      <c r="D14" s="43"/>
      <c r="E14" s="44"/>
      <c r="F14" s="45"/>
      <c r="G14" s="746"/>
      <c r="H14" s="74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</row>
    <row r="15" spans="1:36" ht="21" customHeight="1">
      <c r="A15" s="77"/>
      <c r="B15" s="55" t="s">
        <v>70</v>
      </c>
      <c r="C15" s="251">
        <f t="shared" si="0"/>
        <v>45658</v>
      </c>
      <c r="D15" s="43"/>
      <c r="E15" s="44"/>
      <c r="F15" s="45"/>
      <c r="G15" s="746"/>
      <c r="H15" s="74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</row>
    <row r="16" spans="1:36" ht="21" customHeight="1">
      <c r="A16" s="77"/>
      <c r="B16" s="55" t="s">
        <v>61</v>
      </c>
      <c r="C16" s="251">
        <f t="shared" si="0"/>
        <v>45659</v>
      </c>
      <c r="D16" s="43"/>
      <c r="E16" s="44"/>
      <c r="F16" s="45"/>
      <c r="G16" s="746"/>
      <c r="H16" s="74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21" customHeight="1">
      <c r="A17" s="77"/>
      <c r="B17" s="55" t="s">
        <v>62</v>
      </c>
      <c r="C17" s="251">
        <f t="shared" si="0"/>
        <v>45660</v>
      </c>
      <c r="D17" s="43"/>
      <c r="E17" s="44"/>
      <c r="F17" s="45"/>
      <c r="G17" s="746"/>
      <c r="H17" s="74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</row>
    <row r="18" spans="1:36" ht="21" customHeight="1" thickBot="1">
      <c r="A18" s="77"/>
      <c r="B18" s="56" t="s">
        <v>63</v>
      </c>
      <c r="C18" s="252">
        <f>E2</f>
        <v>45661</v>
      </c>
      <c r="D18" s="46"/>
      <c r="E18" s="47"/>
      <c r="F18" s="48"/>
      <c r="G18" s="748"/>
      <c r="H18" s="749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36" ht="18.75" thickBot="1">
      <c r="A19" s="77"/>
      <c r="B19" s="313"/>
      <c r="C19" s="314" t="s">
        <v>0</v>
      </c>
      <c r="D19" s="315">
        <f>COUNTIF(D12:D18,"X")</f>
        <v>0</v>
      </c>
      <c r="E19" s="316">
        <f t="shared" ref="E19:F19" si="1">COUNTIF(E12:E18,"X")</f>
        <v>0</v>
      </c>
      <c r="F19" s="317">
        <f t="shared" si="1"/>
        <v>0</v>
      </c>
      <c r="G19" s="318"/>
      <c r="H19" s="319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</row>
    <row r="20" spans="1:36" ht="18">
      <c r="A20" s="77"/>
      <c r="B20" s="86"/>
      <c r="C20" s="87" t="s">
        <v>68</v>
      </c>
      <c r="D20" s="247">
        <v>14</v>
      </c>
      <c r="E20" s="247">
        <v>23</v>
      </c>
      <c r="F20" s="247">
        <v>23</v>
      </c>
      <c r="G20" s="86"/>
      <c r="H20" s="8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</row>
    <row r="21" spans="1:36" ht="15" thickBot="1">
      <c r="A21" s="77"/>
      <c r="B21" s="86"/>
      <c r="C21" s="86"/>
      <c r="D21" s="88"/>
      <c r="E21" s="86"/>
      <c r="F21" s="86"/>
      <c r="G21" s="86"/>
      <c r="H21" s="8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</row>
    <row r="22" spans="1:36" s="39" customFormat="1" ht="18.75" thickBot="1">
      <c r="A22" s="81"/>
      <c r="B22" s="320"/>
      <c r="C22" s="321" t="s">
        <v>45</v>
      </c>
      <c r="D22" s="322">
        <f>D19*D20</f>
        <v>0</v>
      </c>
      <c r="E22" s="322">
        <f t="shared" ref="E22:F22" si="2">E19*E20</f>
        <v>0</v>
      </c>
      <c r="F22" s="323">
        <f t="shared" si="2"/>
        <v>0</v>
      </c>
      <c r="G22" s="324"/>
      <c r="H22" s="325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ht="18">
      <c r="A23" s="77"/>
      <c r="B23" s="82"/>
      <c r="C23" s="83"/>
      <c r="D23" s="82"/>
      <c r="E23" s="82"/>
      <c r="F23" s="82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</row>
    <row r="24" spans="1:36" ht="18">
      <c r="A24" s="77"/>
      <c r="B24" s="77"/>
      <c r="C24" s="84" t="s">
        <v>46</v>
      </c>
      <c r="D24" s="85"/>
      <c r="E24" s="248">
        <f>SUM(D22:F22)</f>
        <v>0</v>
      </c>
      <c r="F24" s="82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</row>
    <row r="25" spans="1:36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</row>
    <row r="26" spans="1:36" ht="31.5" thickBot="1">
      <c r="B26" s="750"/>
      <c r="C26" s="750"/>
      <c r="D26" s="77"/>
      <c r="E26" s="751" t="str">
        <f>B2</f>
        <v>V</v>
      </c>
      <c r="F26" s="752"/>
      <c r="G26" s="75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</row>
    <row r="27" spans="1:36">
      <c r="A27" s="77"/>
      <c r="B27" s="744" t="s">
        <v>166</v>
      </c>
      <c r="C27" s="744"/>
      <c r="D27" s="77"/>
      <c r="E27" s="77"/>
      <c r="F27" s="89" t="s">
        <v>78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</row>
    <row r="28" spans="1:36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</row>
    <row r="29" spans="1:36">
      <c r="A29" s="77"/>
      <c r="B29" s="90" t="s">
        <v>67</v>
      </c>
      <c r="C29" s="250">
        <v>14</v>
      </c>
      <c r="D29" s="90" t="s">
        <v>79</v>
      </c>
      <c r="E29" s="250">
        <v>23</v>
      </c>
      <c r="F29" s="90" t="s">
        <v>66</v>
      </c>
      <c r="G29" s="249">
        <v>23</v>
      </c>
      <c r="H29" s="91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</row>
    <row r="30" spans="1:36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</row>
    <row r="31" spans="1:36">
      <c r="A31" s="77"/>
      <c r="B31" s="92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</row>
    <row r="33" spans="1:36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</row>
    <row r="34" spans="1:36">
      <c r="A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6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36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1:36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</row>
    <row r="38" spans="1:36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</row>
    <row r="39" spans="1:36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</row>
    <row r="40" spans="1:36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</row>
    <row r="41" spans="1:36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</row>
    <row r="42" spans="1:36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</row>
    <row r="43" spans="1:36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</row>
    <row r="44" spans="1:36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</row>
    <row r="45" spans="1:36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</row>
    <row r="46" spans="1:3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</row>
    <row r="47" spans="1:36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</row>
    <row r="48" spans="1:36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</row>
    <row r="49" spans="1:36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</row>
    <row r="50" spans="1:3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</row>
    <row r="51" spans="1:3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</row>
    <row r="52" spans="1:36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</row>
    <row r="53" spans="1:36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</row>
    <row r="54" spans="1:36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</row>
    <row r="55" spans="1:36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</row>
    <row r="56" spans="1:3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</row>
    <row r="57" spans="1:36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</row>
    <row r="58" spans="1:36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</row>
    <row r="59" spans="1:3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</row>
    <row r="60" spans="1:36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</row>
    <row r="61" spans="1:36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</row>
    <row r="62" spans="1:36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</row>
    <row r="63" spans="1:36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</row>
    <row r="64" spans="1:36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</row>
    <row r="65" spans="1:3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</row>
    <row r="66" spans="1:3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</row>
    <row r="67" spans="1:3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</row>
    <row r="68" spans="1:3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</row>
    <row r="69" spans="1:3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</row>
    <row r="70" spans="1:3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</row>
    <row r="71" spans="1:3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</row>
    <row r="72" spans="1:3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</row>
    <row r="73" spans="1:3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</row>
    <row r="74" spans="1:3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</row>
    <row r="75" spans="1:3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</row>
    <row r="76" spans="1:3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</row>
    <row r="77" spans="1:3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</row>
    <row r="78" spans="1:3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  <row r="79" spans="1:3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</row>
    <row r="80" spans="1:3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</row>
    <row r="81" spans="1:3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</row>
    <row r="82" spans="1:3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</row>
    <row r="83" spans="1:3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</row>
    <row r="84" spans="1:3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</row>
    <row r="85" spans="1:3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</row>
    <row r="86" spans="1:3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</row>
    <row r="87" spans="1:3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</row>
    <row r="88" spans="1:3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</row>
    <row r="89" spans="1:3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</row>
    <row r="90" spans="1:3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</row>
    <row r="91" spans="1:3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</row>
    <row r="92" spans="1:3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</row>
    <row r="93" spans="1:3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</row>
    <row r="94" spans="1:3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</row>
    <row r="95" spans="1:3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</row>
    <row r="96" spans="1:3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</row>
    <row r="97" spans="1:3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</row>
    <row r="98" spans="1:3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</row>
    <row r="99" spans="1:3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</row>
    <row r="100" spans="1:3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</row>
    <row r="101" spans="1:3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</row>
    <row r="102" spans="1:3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</row>
    <row r="103" spans="1:3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</row>
    <row r="104" spans="1:3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</row>
    <row r="105" spans="1:3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</row>
    <row r="106" spans="1:3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</row>
    <row r="107" spans="1:3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</row>
    <row r="108" spans="1:3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</row>
    <row r="109" spans="1:3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</row>
    <row r="110" spans="1:3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</row>
    <row r="111" spans="1:3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</row>
    <row r="112" spans="1:3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</row>
    <row r="113" spans="1:3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</row>
    <row r="114" spans="1:3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</row>
    <row r="115" spans="1:3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</row>
    <row r="116" spans="1:3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</row>
    <row r="117" spans="1:3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</row>
    <row r="118" spans="1:3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</row>
    <row r="119" spans="1:3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</row>
    <row r="120" spans="1:3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</row>
    <row r="121" spans="1:3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</row>
    <row r="122" spans="1:3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</row>
    <row r="123" spans="1:3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</row>
    <row r="124" spans="1:3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1:3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1:3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</row>
    <row r="127" spans="1:3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</row>
    <row r="128" spans="1:3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</row>
    <row r="129" spans="1:18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</row>
    <row r="130" spans="1:18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</row>
    <row r="131" spans="1:18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</row>
    <row r="132" spans="1:18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</row>
    <row r="133" spans="1:18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</row>
    <row r="134" spans="1:18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</row>
    <row r="135" spans="1:18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1:18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</row>
    <row r="137" spans="1:18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</row>
    <row r="138" spans="1:18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</row>
    <row r="139" spans="1:18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</row>
    <row r="140" spans="1:18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</row>
    <row r="141" spans="1:18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</row>
    <row r="142" spans="1:18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</row>
    <row r="143" spans="1:18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</row>
    <row r="144" spans="1:18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</row>
    <row r="145" spans="1:18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</row>
    <row r="146" spans="1:18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</row>
    <row r="147" spans="1:18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</row>
    <row r="148" spans="1:18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</row>
    <row r="149" spans="1:18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</row>
    <row r="150" spans="1:18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</row>
    <row r="151" spans="1:18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</row>
    <row r="152" spans="1:18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</row>
    <row r="153" spans="1:18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</row>
    <row r="154" spans="1:18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</row>
    <row r="155" spans="1:18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</row>
    <row r="156" spans="1:18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</row>
    <row r="157" spans="1:18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</row>
    <row r="158" spans="1:18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</row>
    <row r="159" spans="1:18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</row>
    <row r="160" spans="1:18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</row>
    <row r="161" spans="1:18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</row>
    <row r="162" spans="1:18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</row>
    <row r="163" spans="1:18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</row>
    <row r="164" spans="1:18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</row>
    <row r="165" spans="1:18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</row>
    <row r="166" spans="1:18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</row>
    <row r="167" spans="1:18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</row>
    <row r="168" spans="1:18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</row>
    <row r="169" spans="1:18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1:18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1:18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</row>
    <row r="172" spans="1:18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</row>
    <row r="173" spans="1:18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</row>
  </sheetData>
  <sheetProtection selectLockedCells="1"/>
  <mergeCells count="21">
    <mergeCell ref="B27:C27"/>
    <mergeCell ref="G4:H5"/>
    <mergeCell ref="A7:H8"/>
    <mergeCell ref="G12:H12"/>
    <mergeCell ref="G13:H13"/>
    <mergeCell ref="G14:H14"/>
    <mergeCell ref="G15:H15"/>
    <mergeCell ref="G16:H16"/>
    <mergeCell ref="G17:H17"/>
    <mergeCell ref="G18:H18"/>
    <mergeCell ref="B26:C26"/>
    <mergeCell ref="E26:G26"/>
    <mergeCell ref="B4:C4"/>
    <mergeCell ref="B5:C5"/>
    <mergeCell ref="F4:F5"/>
    <mergeCell ref="B1:C1"/>
    <mergeCell ref="E1:F1"/>
    <mergeCell ref="G1:H1"/>
    <mergeCell ref="B2:C2"/>
    <mergeCell ref="E2:F2"/>
    <mergeCell ref="G2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verticalDpi="4294967294" r:id="rId1"/>
  <headerFooter>
    <oddFooter>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B9D254-BB0F-4247-8530-B05C4EC8D32F}">
          <x14:formula1>
            <xm:f>Period!$N$26:$N$46</xm:f>
          </x14:formula1>
          <xm:sqref>E5</xm:sqref>
        </x14:dataValidation>
        <x14:dataValidation type="list" allowBlank="1" showInputMessage="1" showErrorMessage="1" xr:uid="{D2406770-773D-4FF2-8CD8-7ADB10EA883C}">
          <x14:formula1>
            <xm:f>Period!$AP$2:$AP$27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6F09-5F5A-44F8-A107-6D8FD9755E64}">
  <sheetPr>
    <tabColor rgb="FF0070C0"/>
    <pageSetUpPr fitToPage="1"/>
  </sheetPr>
  <dimension ref="A1:JO132"/>
  <sheetViews>
    <sheetView showZeros="0" workbookViewId="0">
      <selection activeCell="G7" sqref="G7:I7"/>
    </sheetView>
  </sheetViews>
  <sheetFormatPr baseColWidth="10" defaultColWidth="9.42578125" defaultRowHeight="12.75"/>
  <cols>
    <col min="1" max="1" width="2.140625" style="450" customWidth="1"/>
    <col min="2" max="2" width="6" style="452" customWidth="1"/>
    <col min="3" max="3" width="4.28515625" style="450" customWidth="1"/>
    <col min="4" max="4" width="9.7109375" style="450" customWidth="1"/>
    <col min="5" max="5" width="39.85546875" style="450" customWidth="1"/>
    <col min="6" max="6" width="4.7109375" style="450" customWidth="1"/>
    <col min="7" max="7" width="2.7109375" style="450" customWidth="1"/>
    <col min="8" max="8" width="11.42578125" style="450" customWidth="1"/>
    <col min="9" max="9" width="11.5703125" style="450" customWidth="1"/>
    <col min="10" max="10" width="6.85546875" style="450" customWidth="1"/>
    <col min="11" max="12" width="8" style="450" customWidth="1"/>
    <col min="13" max="13" width="10" style="450" customWidth="1"/>
    <col min="14" max="15" width="9.7109375" style="450" customWidth="1"/>
    <col min="16" max="16" width="18.7109375" style="451" hidden="1" customWidth="1"/>
    <col min="17" max="17" width="9.42578125" style="450"/>
    <col min="18" max="30" width="9.42578125" style="451"/>
    <col min="31" max="16384" width="9.42578125" style="450"/>
  </cols>
  <sheetData>
    <row r="1" spans="1:30" ht="30" thickBot="1">
      <c r="A1" s="451"/>
      <c r="B1" s="505" t="s">
        <v>213</v>
      </c>
      <c r="C1" s="504"/>
      <c r="D1" s="451"/>
      <c r="E1" s="451"/>
      <c r="F1" s="451"/>
      <c r="G1" s="451"/>
      <c r="H1" s="451"/>
      <c r="I1" s="451" t="s">
        <v>212</v>
      </c>
      <c r="J1" s="451"/>
      <c r="K1" s="451"/>
      <c r="L1" s="451"/>
      <c r="M1" s="451"/>
      <c r="N1" s="503"/>
      <c r="O1" s="502" t="s">
        <v>57</v>
      </c>
      <c r="P1" s="499" t="s">
        <v>211</v>
      </c>
      <c r="Q1" s="451"/>
    </row>
    <row r="2" spans="1:30" ht="18.95" customHeight="1" thickBot="1">
      <c r="A2" s="451"/>
      <c r="B2" s="453"/>
      <c r="C2" s="451"/>
      <c r="D2" s="451"/>
      <c r="E2" s="762" t="s">
        <v>254</v>
      </c>
      <c r="F2" s="764" t="s">
        <v>210</v>
      </c>
      <c r="G2" s="764"/>
      <c r="H2" s="765"/>
      <c r="I2" s="496" t="s">
        <v>209</v>
      </c>
      <c r="J2" s="451"/>
      <c r="K2" s="451"/>
      <c r="L2" s="451"/>
      <c r="M2" s="479"/>
      <c r="N2" s="501"/>
      <c r="O2" s="500">
        <f>SUM(O3:O10)</f>
        <v>0</v>
      </c>
      <c r="P2" s="499" t="s">
        <v>209</v>
      </c>
      <c r="Q2" s="451"/>
    </row>
    <row r="3" spans="1:30" s="468" customFormat="1" ht="13.5" thickBot="1">
      <c r="A3" s="469"/>
      <c r="B3" s="490"/>
      <c r="C3" s="490"/>
      <c r="D3" s="506" t="s">
        <v>208</v>
      </c>
      <c r="E3" s="763"/>
      <c r="F3" s="772" t="s">
        <v>207</v>
      </c>
      <c r="G3" s="772"/>
      <c r="H3" s="772"/>
      <c r="I3" s="451" t="s">
        <v>206</v>
      </c>
      <c r="J3" s="766"/>
      <c r="K3" s="766"/>
      <c r="L3" s="766"/>
      <c r="M3" s="766"/>
      <c r="N3" s="529" t="s">
        <v>252</v>
      </c>
      <c r="O3" s="472"/>
      <c r="P3" s="498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</row>
    <row r="4" spans="1:30" ht="20.45" customHeight="1" thickBot="1">
      <c r="A4" s="451"/>
      <c r="B4" s="494"/>
      <c r="C4" s="493"/>
      <c r="D4" s="506" t="s">
        <v>205</v>
      </c>
      <c r="E4" s="497" t="s">
        <v>204</v>
      </c>
      <c r="F4" s="772"/>
      <c r="G4" s="772"/>
      <c r="H4" s="772"/>
      <c r="I4" s="496"/>
      <c r="J4" s="451"/>
      <c r="K4" s="451"/>
      <c r="L4" s="451"/>
      <c r="M4" s="479"/>
      <c r="N4" s="760" t="s">
        <v>119</v>
      </c>
      <c r="O4" s="761"/>
      <c r="P4" s="486">
        <v>1</v>
      </c>
      <c r="Q4" s="451"/>
    </row>
    <row r="5" spans="1:30" s="468" customFormat="1" ht="20.45" customHeight="1">
      <c r="A5" s="469"/>
      <c r="B5" s="490"/>
      <c r="C5" s="490"/>
      <c r="D5" s="506" t="s">
        <v>203</v>
      </c>
      <c r="E5" s="495">
        <v>1</v>
      </c>
      <c r="F5" s="469"/>
      <c r="G5" s="767"/>
      <c r="H5" s="767"/>
      <c r="I5" s="767"/>
      <c r="J5" s="469"/>
      <c r="K5" s="469"/>
      <c r="L5" s="469"/>
      <c r="M5" s="479"/>
      <c r="N5" s="473"/>
      <c r="O5" s="472"/>
      <c r="P5" s="486">
        <v>2</v>
      </c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</row>
    <row r="6" spans="1:30" ht="20.45" customHeight="1">
      <c r="A6" s="451"/>
      <c r="B6" s="494"/>
      <c r="C6" s="493"/>
      <c r="D6" s="492"/>
      <c r="E6" s="491"/>
      <c r="F6" s="451"/>
      <c r="G6" s="768"/>
      <c r="H6" s="768"/>
      <c r="I6" s="768"/>
      <c r="J6" s="451"/>
      <c r="K6" s="451"/>
      <c r="L6" s="451"/>
      <c r="M6" s="479" t="s">
        <v>202</v>
      </c>
      <c r="N6" s="488"/>
      <c r="O6" s="487">
        <f>SUM(J14:J48)</f>
        <v>0</v>
      </c>
      <c r="P6" s="486">
        <v>3</v>
      </c>
      <c r="Q6" s="451"/>
    </row>
    <row r="7" spans="1:30" s="468" customFormat="1" ht="20.45" customHeight="1">
      <c r="A7" s="469"/>
      <c r="B7" s="490"/>
      <c r="C7" s="490"/>
      <c r="D7" s="507" t="s">
        <v>201</v>
      </c>
      <c r="E7" s="489">
        <f>LOOKUP(E5,Period!A3:A55,Period!C3:C55)</f>
        <v>45654</v>
      </c>
      <c r="F7" s="469"/>
      <c r="G7" s="768"/>
      <c r="H7" s="768"/>
      <c r="I7" s="768"/>
      <c r="J7" s="469"/>
      <c r="K7" s="469"/>
      <c r="L7" s="469"/>
      <c r="M7" s="479" t="s">
        <v>200</v>
      </c>
      <c r="N7" s="488"/>
      <c r="O7" s="487">
        <f>SUM(K14:K48)</f>
        <v>0</v>
      </c>
      <c r="P7" s="486">
        <v>4</v>
      </c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</row>
    <row r="8" spans="1:30" s="468" customFormat="1" ht="20.45" customHeight="1">
      <c r="A8" s="469"/>
      <c r="B8" s="485" t="s">
        <v>199</v>
      </c>
      <c r="C8" s="483"/>
      <c r="D8" s="484"/>
      <c r="E8" s="483"/>
      <c r="F8" s="469"/>
      <c r="G8" s="482" t="s">
        <v>198</v>
      </c>
      <c r="H8" s="451"/>
      <c r="I8" s="451"/>
      <c r="J8" s="469"/>
      <c r="L8" s="475"/>
      <c r="M8" s="479" t="s">
        <v>197</v>
      </c>
      <c r="N8" s="527"/>
      <c r="O8" s="528">
        <f>SUM(M13:M47)</f>
        <v>0</v>
      </c>
      <c r="P8" s="451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</row>
    <row r="9" spans="1:30" s="468" customFormat="1" ht="20.45" customHeight="1">
      <c r="A9" s="469"/>
      <c r="B9" s="769" t="s">
        <v>196</v>
      </c>
      <c r="C9" s="769"/>
      <c r="D9" s="769"/>
      <c r="E9" s="481"/>
      <c r="F9" s="469"/>
      <c r="G9" s="477"/>
      <c r="H9" s="480">
        <f>IF(E5=Repas!G2,Repas!A7,0)</f>
        <v>0</v>
      </c>
      <c r="I9" s="475"/>
      <c r="J9" s="469"/>
      <c r="K9" s="475"/>
      <c r="L9" s="475"/>
      <c r="M9" s="479" t="s">
        <v>253</v>
      </c>
      <c r="N9" s="527"/>
      <c r="O9" s="528">
        <f>SUM(M14:M48)</f>
        <v>0</v>
      </c>
      <c r="P9" s="451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</row>
    <row r="10" spans="1:30" s="468" customFormat="1" ht="20.45" customHeight="1">
      <c r="A10" s="469"/>
      <c r="B10" s="769" t="s">
        <v>195</v>
      </c>
      <c r="C10" s="769"/>
      <c r="D10" s="769"/>
      <c r="E10" s="478"/>
      <c r="F10" s="469"/>
      <c r="G10" s="477"/>
      <c r="H10" s="476">
        <f>IF(E5=Repas!G2,Repas!E24,0)</f>
        <v>0</v>
      </c>
      <c r="I10" s="475"/>
      <c r="J10" s="475"/>
      <c r="K10" s="475"/>
      <c r="L10" s="475"/>
      <c r="M10" s="474"/>
      <c r="N10" s="473"/>
      <c r="O10" s="472"/>
      <c r="P10" s="451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</row>
    <row r="11" spans="1:30" s="468" customFormat="1" ht="21" customHeight="1" thickBot="1">
      <c r="A11" s="469"/>
      <c r="B11" s="769" t="s">
        <v>194</v>
      </c>
      <c r="C11" s="769"/>
      <c r="D11" s="769"/>
      <c r="E11" s="471"/>
      <c r="F11" s="470"/>
      <c r="G11" s="470"/>
      <c r="H11" s="470"/>
      <c r="I11" s="470"/>
      <c r="J11" s="531">
        <v>54230</v>
      </c>
      <c r="K11" s="531">
        <v>80160</v>
      </c>
      <c r="L11" s="531">
        <v>80040</v>
      </c>
      <c r="M11" s="531">
        <v>80040</v>
      </c>
      <c r="N11" s="470"/>
      <c r="O11" s="451"/>
      <c r="P11" s="451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</row>
    <row r="12" spans="1:30" ht="72.599999999999994" customHeight="1" thickBot="1">
      <c r="A12" s="451"/>
      <c r="B12" s="785" t="s">
        <v>193</v>
      </c>
      <c r="C12" s="786" t="s">
        <v>47</v>
      </c>
      <c r="D12" s="786" t="s">
        <v>192</v>
      </c>
      <c r="E12" s="787" t="s">
        <v>17</v>
      </c>
      <c r="F12" s="788"/>
      <c r="G12" s="788"/>
      <c r="H12" s="789"/>
      <c r="I12" s="790" t="s">
        <v>191</v>
      </c>
      <c r="J12" s="791" t="s">
        <v>190</v>
      </c>
      <c r="K12" s="791" t="s">
        <v>189</v>
      </c>
      <c r="L12" s="791" t="s">
        <v>188</v>
      </c>
      <c r="M12" s="792" t="s">
        <v>253</v>
      </c>
      <c r="N12" s="790" t="s">
        <v>0</v>
      </c>
      <c r="O12" s="791" t="s">
        <v>187</v>
      </c>
      <c r="Q12" s="451"/>
    </row>
    <row r="13" spans="1:30" ht="3" customHeight="1" thickBot="1">
      <c r="A13" s="451"/>
      <c r="B13" s="467"/>
      <c r="C13" s="466"/>
      <c r="D13" s="466"/>
      <c r="E13" s="465"/>
      <c r="F13" s="465"/>
      <c r="G13" s="465"/>
      <c r="H13" s="465"/>
      <c r="I13" s="797"/>
      <c r="J13" s="465"/>
      <c r="K13" s="465"/>
      <c r="L13" s="464"/>
      <c r="M13" s="464"/>
      <c r="N13" s="530"/>
      <c r="O13" s="463"/>
      <c r="Q13" s="451"/>
    </row>
    <row r="14" spans="1:30" ht="19.5" customHeight="1">
      <c r="A14" s="451"/>
      <c r="B14" s="754" t="s">
        <v>69</v>
      </c>
      <c r="C14" s="757">
        <f>E7-6</f>
        <v>45648</v>
      </c>
      <c r="D14" s="793"/>
      <c r="E14" s="753"/>
      <c r="F14" s="753"/>
      <c r="G14" s="753"/>
      <c r="H14" s="753"/>
      <c r="I14" s="798"/>
      <c r="J14" s="462"/>
      <c r="K14" s="462"/>
      <c r="L14" s="462"/>
      <c r="M14" s="462"/>
      <c r="N14" s="801">
        <f>SUM(J14:M14)</f>
        <v>0</v>
      </c>
      <c r="O14" s="802">
        <f>D18</f>
        <v>0</v>
      </c>
      <c r="Q14" s="451"/>
    </row>
    <row r="15" spans="1:30" ht="19.5" customHeight="1">
      <c r="A15" s="451"/>
      <c r="B15" s="755"/>
      <c r="C15" s="758"/>
      <c r="D15" s="794"/>
      <c r="E15" s="770"/>
      <c r="F15" s="770"/>
      <c r="G15" s="770"/>
      <c r="H15" s="770"/>
      <c r="I15" s="799"/>
      <c r="J15" s="461"/>
      <c r="K15" s="461"/>
      <c r="L15" s="461"/>
      <c r="M15" s="461"/>
      <c r="N15" s="803">
        <f t="shared" ref="N15:N48" si="0">SUM(J15:M15)</f>
        <v>0</v>
      </c>
      <c r="O15" s="804"/>
      <c r="Q15" s="451"/>
    </row>
    <row r="16" spans="1:30" ht="19.5" customHeight="1">
      <c r="A16" s="451"/>
      <c r="B16" s="755"/>
      <c r="C16" s="758"/>
      <c r="D16" s="794"/>
      <c r="E16" s="770"/>
      <c r="F16" s="770"/>
      <c r="G16" s="770"/>
      <c r="H16" s="770"/>
      <c r="I16" s="799"/>
      <c r="J16" s="461"/>
      <c r="K16" s="461"/>
      <c r="L16" s="461"/>
      <c r="M16" s="461"/>
      <c r="N16" s="803">
        <f t="shared" si="0"/>
        <v>0</v>
      </c>
      <c r="O16" s="804"/>
      <c r="Q16" s="451"/>
    </row>
    <row r="17" spans="2:275" s="451" customFormat="1" ht="19.5" customHeight="1" thickBot="1">
      <c r="B17" s="755"/>
      <c r="C17" s="758"/>
      <c r="D17" s="795"/>
      <c r="E17" s="770"/>
      <c r="F17" s="776"/>
      <c r="G17" s="776"/>
      <c r="H17" s="776"/>
      <c r="I17" s="799"/>
      <c r="J17" s="461"/>
      <c r="K17" s="461"/>
      <c r="L17" s="461"/>
      <c r="M17" s="461"/>
      <c r="N17" s="803">
        <f t="shared" si="0"/>
        <v>0</v>
      </c>
      <c r="O17" s="804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  <c r="AT17" s="450"/>
      <c r="AU17" s="450"/>
      <c r="AV17" s="450"/>
      <c r="AW17" s="450"/>
      <c r="AX17" s="450"/>
      <c r="AY17" s="450"/>
      <c r="AZ17" s="450"/>
      <c r="BA17" s="450"/>
      <c r="BB17" s="450"/>
      <c r="BC17" s="450"/>
      <c r="BD17" s="450"/>
      <c r="BE17" s="450"/>
      <c r="BF17" s="450"/>
      <c r="BG17" s="450"/>
      <c r="BH17" s="450"/>
      <c r="BI17" s="450"/>
      <c r="BJ17" s="450"/>
      <c r="BK17" s="450"/>
      <c r="BL17" s="450"/>
      <c r="BM17" s="450"/>
      <c r="BN17" s="450"/>
      <c r="BO17" s="450"/>
      <c r="BP17" s="450"/>
      <c r="BQ17" s="450"/>
      <c r="BR17" s="450"/>
      <c r="BS17" s="450"/>
      <c r="BT17" s="450"/>
      <c r="BU17" s="450"/>
      <c r="BV17" s="450"/>
      <c r="BW17" s="450"/>
      <c r="BX17" s="450"/>
      <c r="BY17" s="450"/>
      <c r="BZ17" s="450"/>
      <c r="CA17" s="450"/>
      <c r="CB17" s="450"/>
      <c r="CC17" s="450"/>
      <c r="CD17" s="450"/>
      <c r="CE17" s="450"/>
      <c r="CF17" s="450"/>
      <c r="CG17" s="450"/>
      <c r="CH17" s="450"/>
      <c r="CI17" s="450"/>
      <c r="CJ17" s="450"/>
      <c r="CK17" s="450"/>
      <c r="CL17" s="450"/>
      <c r="CM17" s="450"/>
      <c r="CN17" s="450"/>
      <c r="CO17" s="450"/>
      <c r="CP17" s="450"/>
      <c r="CQ17" s="450"/>
      <c r="CR17" s="450"/>
      <c r="CS17" s="450"/>
      <c r="CT17" s="450"/>
      <c r="CU17" s="450"/>
      <c r="CV17" s="450"/>
      <c r="CW17" s="450"/>
      <c r="CX17" s="450"/>
      <c r="CY17" s="450"/>
      <c r="CZ17" s="450"/>
      <c r="DA17" s="450"/>
      <c r="DB17" s="450"/>
      <c r="DC17" s="450"/>
      <c r="DD17" s="450"/>
      <c r="DE17" s="450"/>
      <c r="DF17" s="450"/>
      <c r="DG17" s="450"/>
      <c r="DH17" s="450"/>
      <c r="DI17" s="450"/>
      <c r="DJ17" s="450"/>
      <c r="DK17" s="450"/>
      <c r="DL17" s="450"/>
      <c r="DM17" s="450"/>
      <c r="DN17" s="450"/>
      <c r="DO17" s="450"/>
      <c r="DP17" s="450"/>
      <c r="DQ17" s="450"/>
      <c r="DR17" s="450"/>
      <c r="DS17" s="450"/>
      <c r="DT17" s="450"/>
      <c r="DU17" s="450"/>
      <c r="DV17" s="450"/>
      <c r="DW17" s="450"/>
      <c r="DX17" s="450"/>
      <c r="DY17" s="450"/>
      <c r="DZ17" s="450"/>
      <c r="EA17" s="450"/>
      <c r="EB17" s="450"/>
      <c r="EC17" s="450"/>
      <c r="ED17" s="450"/>
      <c r="EE17" s="450"/>
      <c r="EF17" s="450"/>
      <c r="EG17" s="450"/>
      <c r="EH17" s="450"/>
      <c r="EI17" s="450"/>
      <c r="EJ17" s="450"/>
      <c r="EK17" s="450"/>
      <c r="EL17" s="450"/>
      <c r="EM17" s="450"/>
      <c r="EN17" s="450"/>
      <c r="EO17" s="450"/>
      <c r="EP17" s="450"/>
      <c r="EQ17" s="450"/>
      <c r="ER17" s="450"/>
      <c r="ES17" s="450"/>
      <c r="ET17" s="450"/>
      <c r="EU17" s="450"/>
      <c r="EV17" s="450"/>
      <c r="EW17" s="450"/>
      <c r="EX17" s="450"/>
      <c r="EY17" s="450"/>
      <c r="EZ17" s="450"/>
      <c r="FA17" s="450"/>
      <c r="FB17" s="450"/>
      <c r="FC17" s="450"/>
      <c r="FD17" s="450"/>
      <c r="FE17" s="450"/>
      <c r="FF17" s="450"/>
      <c r="FG17" s="450"/>
      <c r="FH17" s="450"/>
      <c r="FI17" s="450"/>
      <c r="FJ17" s="450"/>
      <c r="FK17" s="450"/>
      <c r="FL17" s="450"/>
      <c r="FM17" s="450"/>
      <c r="FN17" s="450"/>
      <c r="FO17" s="450"/>
      <c r="FP17" s="450"/>
      <c r="FQ17" s="450"/>
      <c r="FR17" s="450"/>
      <c r="FS17" s="450"/>
      <c r="FT17" s="450"/>
      <c r="FU17" s="450"/>
      <c r="FV17" s="450"/>
      <c r="FW17" s="450"/>
      <c r="FX17" s="450"/>
      <c r="FY17" s="450"/>
      <c r="FZ17" s="450"/>
      <c r="GA17" s="450"/>
      <c r="GB17" s="450"/>
      <c r="GC17" s="450"/>
      <c r="GD17" s="450"/>
      <c r="GE17" s="450"/>
      <c r="GF17" s="450"/>
      <c r="GG17" s="450"/>
      <c r="GH17" s="450"/>
      <c r="GI17" s="450"/>
      <c r="GJ17" s="450"/>
      <c r="GK17" s="450"/>
      <c r="GL17" s="450"/>
      <c r="GM17" s="450"/>
      <c r="GN17" s="450"/>
      <c r="GO17" s="450"/>
      <c r="GP17" s="450"/>
      <c r="GQ17" s="450"/>
      <c r="GR17" s="450"/>
      <c r="GS17" s="450"/>
      <c r="GT17" s="450"/>
      <c r="GU17" s="450"/>
      <c r="GV17" s="450"/>
      <c r="GW17" s="450"/>
      <c r="GX17" s="450"/>
      <c r="GY17" s="450"/>
      <c r="GZ17" s="450"/>
      <c r="HA17" s="450"/>
      <c r="HB17" s="450"/>
      <c r="HC17" s="450"/>
      <c r="HD17" s="450"/>
      <c r="HE17" s="450"/>
      <c r="HF17" s="450"/>
      <c r="HG17" s="450"/>
      <c r="HH17" s="450"/>
      <c r="HI17" s="450"/>
      <c r="HJ17" s="450"/>
      <c r="HK17" s="450"/>
      <c r="HL17" s="450"/>
      <c r="HM17" s="450"/>
      <c r="HN17" s="450"/>
      <c r="HO17" s="450"/>
      <c r="HP17" s="450"/>
      <c r="HQ17" s="450"/>
      <c r="HR17" s="450"/>
      <c r="HS17" s="450"/>
      <c r="HT17" s="450"/>
      <c r="HU17" s="450"/>
      <c r="HV17" s="450"/>
      <c r="HW17" s="450"/>
      <c r="HX17" s="450"/>
      <c r="HY17" s="450"/>
      <c r="HZ17" s="450"/>
      <c r="IA17" s="450"/>
      <c r="IB17" s="450"/>
      <c r="IC17" s="450"/>
      <c r="ID17" s="450"/>
      <c r="IE17" s="450"/>
      <c r="IF17" s="450"/>
      <c r="IG17" s="450"/>
      <c r="IH17" s="450"/>
      <c r="II17" s="450"/>
      <c r="IJ17" s="450"/>
      <c r="IK17" s="450"/>
      <c r="IL17" s="450"/>
      <c r="IM17" s="450"/>
      <c r="IN17" s="450"/>
      <c r="IO17" s="450"/>
      <c r="IP17" s="450"/>
      <c r="IQ17" s="450"/>
      <c r="IR17" s="450"/>
      <c r="IS17" s="450"/>
      <c r="IT17" s="450"/>
      <c r="IU17" s="450"/>
      <c r="IV17" s="450"/>
      <c r="IW17" s="450"/>
      <c r="IX17" s="450"/>
      <c r="IY17" s="450"/>
      <c r="IZ17" s="450"/>
      <c r="JA17" s="450"/>
      <c r="JB17" s="450"/>
      <c r="JC17" s="450"/>
      <c r="JD17" s="450"/>
      <c r="JE17" s="450"/>
      <c r="JF17" s="450"/>
      <c r="JG17" s="450"/>
      <c r="JH17" s="450"/>
      <c r="JI17" s="450"/>
      <c r="JJ17" s="450"/>
      <c r="JK17" s="450"/>
      <c r="JL17" s="450"/>
      <c r="JM17" s="450"/>
      <c r="JN17" s="450"/>
      <c r="JO17" s="450"/>
    </row>
    <row r="18" spans="2:275" s="451" customFormat="1" ht="19.5" customHeight="1" thickBot="1">
      <c r="B18" s="756"/>
      <c r="C18" s="759"/>
      <c r="D18" s="796">
        <f>(D17-D16)+(D15-D14)</f>
        <v>0</v>
      </c>
      <c r="E18" s="460"/>
      <c r="F18" s="773"/>
      <c r="G18" s="774"/>
      <c r="H18" s="775"/>
      <c r="I18" s="800"/>
      <c r="J18" s="459"/>
      <c r="K18" s="459"/>
      <c r="L18" s="459"/>
      <c r="M18" s="459"/>
      <c r="N18" s="805">
        <f t="shared" si="0"/>
        <v>0</v>
      </c>
      <c r="O18" s="806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0"/>
      <c r="CH18" s="450"/>
      <c r="CI18" s="450"/>
      <c r="CJ18" s="450"/>
      <c r="CK18" s="450"/>
      <c r="CL18" s="450"/>
      <c r="CM18" s="450"/>
      <c r="CN18" s="450"/>
      <c r="CO18" s="450"/>
      <c r="CP18" s="450"/>
      <c r="CQ18" s="450"/>
      <c r="CR18" s="450"/>
      <c r="CS18" s="450"/>
      <c r="CT18" s="450"/>
      <c r="CU18" s="450"/>
      <c r="CV18" s="450"/>
      <c r="CW18" s="450"/>
      <c r="CX18" s="450"/>
      <c r="CY18" s="450"/>
      <c r="CZ18" s="450"/>
      <c r="DA18" s="450"/>
      <c r="DB18" s="450"/>
      <c r="DC18" s="450"/>
      <c r="DD18" s="450"/>
      <c r="DE18" s="450"/>
      <c r="DF18" s="450"/>
      <c r="DG18" s="450"/>
      <c r="DH18" s="450"/>
      <c r="DI18" s="450"/>
      <c r="DJ18" s="450"/>
      <c r="DK18" s="450"/>
      <c r="DL18" s="450"/>
      <c r="DM18" s="450"/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0"/>
      <c r="DZ18" s="450"/>
      <c r="EA18" s="450"/>
      <c r="EB18" s="450"/>
      <c r="EC18" s="450"/>
      <c r="ED18" s="450"/>
      <c r="EE18" s="450"/>
      <c r="EF18" s="450"/>
      <c r="EG18" s="450"/>
      <c r="EH18" s="450"/>
      <c r="EI18" s="450"/>
      <c r="EJ18" s="450"/>
      <c r="EK18" s="450"/>
      <c r="EL18" s="450"/>
      <c r="EM18" s="450"/>
      <c r="EN18" s="450"/>
      <c r="EO18" s="450"/>
      <c r="EP18" s="450"/>
      <c r="EQ18" s="450"/>
      <c r="ER18" s="450"/>
      <c r="ES18" s="450"/>
      <c r="ET18" s="450"/>
      <c r="EU18" s="450"/>
      <c r="EV18" s="450"/>
      <c r="EW18" s="450"/>
      <c r="EX18" s="450"/>
      <c r="EY18" s="450"/>
      <c r="EZ18" s="450"/>
      <c r="FA18" s="450"/>
      <c r="FB18" s="450"/>
      <c r="FC18" s="450"/>
      <c r="FD18" s="450"/>
      <c r="FE18" s="450"/>
      <c r="FF18" s="450"/>
      <c r="FG18" s="450"/>
      <c r="FH18" s="450"/>
      <c r="FI18" s="450"/>
      <c r="FJ18" s="450"/>
      <c r="FK18" s="450"/>
      <c r="FL18" s="450"/>
      <c r="FM18" s="450"/>
      <c r="FN18" s="450"/>
      <c r="FO18" s="450"/>
      <c r="FP18" s="450"/>
      <c r="FQ18" s="450"/>
      <c r="FR18" s="450"/>
      <c r="FS18" s="450"/>
      <c r="FT18" s="450"/>
      <c r="FU18" s="450"/>
      <c r="FV18" s="450"/>
      <c r="FW18" s="450"/>
      <c r="FX18" s="450"/>
      <c r="FY18" s="450"/>
      <c r="FZ18" s="450"/>
      <c r="GA18" s="450"/>
      <c r="GB18" s="450"/>
      <c r="GC18" s="450"/>
      <c r="GD18" s="450"/>
      <c r="GE18" s="450"/>
      <c r="GF18" s="450"/>
      <c r="GG18" s="450"/>
      <c r="GH18" s="450"/>
      <c r="GI18" s="450"/>
      <c r="GJ18" s="450"/>
      <c r="GK18" s="450"/>
      <c r="GL18" s="450"/>
      <c r="GM18" s="450"/>
      <c r="GN18" s="450"/>
      <c r="GO18" s="450"/>
      <c r="GP18" s="450"/>
      <c r="GQ18" s="450"/>
      <c r="GR18" s="450"/>
      <c r="GS18" s="450"/>
      <c r="GT18" s="450"/>
      <c r="GU18" s="450"/>
      <c r="GV18" s="450"/>
      <c r="GW18" s="450"/>
      <c r="GX18" s="450"/>
      <c r="GY18" s="450"/>
      <c r="GZ18" s="450"/>
      <c r="HA18" s="450"/>
      <c r="HB18" s="450"/>
      <c r="HC18" s="450"/>
      <c r="HD18" s="450"/>
      <c r="HE18" s="450"/>
      <c r="HF18" s="450"/>
      <c r="HG18" s="450"/>
      <c r="HH18" s="450"/>
      <c r="HI18" s="450"/>
      <c r="HJ18" s="450"/>
      <c r="HK18" s="450"/>
      <c r="HL18" s="450"/>
      <c r="HM18" s="450"/>
      <c r="HN18" s="450"/>
      <c r="HO18" s="450"/>
      <c r="HP18" s="450"/>
      <c r="HQ18" s="450"/>
      <c r="HR18" s="450"/>
      <c r="HS18" s="450"/>
      <c r="HT18" s="450"/>
      <c r="HU18" s="450"/>
      <c r="HV18" s="450"/>
      <c r="HW18" s="450"/>
      <c r="HX18" s="450"/>
      <c r="HY18" s="450"/>
      <c r="HZ18" s="450"/>
      <c r="IA18" s="450"/>
      <c r="IB18" s="450"/>
      <c r="IC18" s="450"/>
      <c r="ID18" s="450"/>
      <c r="IE18" s="450"/>
      <c r="IF18" s="450"/>
      <c r="IG18" s="450"/>
      <c r="IH18" s="450"/>
      <c r="II18" s="450"/>
      <c r="IJ18" s="450"/>
      <c r="IK18" s="450"/>
      <c r="IL18" s="450"/>
      <c r="IM18" s="450"/>
      <c r="IN18" s="450"/>
      <c r="IO18" s="450"/>
      <c r="IP18" s="450"/>
      <c r="IQ18" s="450"/>
      <c r="IR18" s="450"/>
      <c r="IS18" s="450"/>
      <c r="IT18" s="450"/>
      <c r="IU18" s="450"/>
      <c r="IV18" s="450"/>
      <c r="IW18" s="450"/>
      <c r="IX18" s="450"/>
      <c r="IY18" s="450"/>
      <c r="IZ18" s="450"/>
      <c r="JA18" s="450"/>
      <c r="JB18" s="450"/>
      <c r="JC18" s="450"/>
      <c r="JD18" s="450"/>
      <c r="JE18" s="450"/>
      <c r="JF18" s="450"/>
      <c r="JG18" s="450"/>
      <c r="JH18" s="450"/>
      <c r="JI18" s="450"/>
      <c r="JJ18" s="450"/>
      <c r="JK18" s="450"/>
      <c r="JL18" s="450"/>
      <c r="JM18" s="450"/>
      <c r="JN18" s="450"/>
      <c r="JO18" s="450"/>
    </row>
    <row r="19" spans="2:275" s="451" customFormat="1" ht="19.5" customHeight="1">
      <c r="B19" s="754" t="s">
        <v>58</v>
      </c>
      <c r="C19" s="757">
        <f>E7-5</f>
        <v>45649</v>
      </c>
      <c r="D19" s="793"/>
      <c r="E19" s="753"/>
      <c r="F19" s="753"/>
      <c r="G19" s="753"/>
      <c r="H19" s="753"/>
      <c r="I19" s="798"/>
      <c r="J19" s="462"/>
      <c r="K19" s="462"/>
      <c r="L19" s="462"/>
      <c r="M19" s="462"/>
      <c r="N19" s="801">
        <f t="shared" si="0"/>
        <v>0</v>
      </c>
      <c r="O19" s="802">
        <f>D23+O14</f>
        <v>0</v>
      </c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  <c r="AT19" s="450"/>
      <c r="AU19" s="450"/>
      <c r="AV19" s="450"/>
      <c r="AW19" s="450"/>
      <c r="AX19" s="450"/>
      <c r="AY19" s="450"/>
      <c r="AZ19" s="450"/>
      <c r="BA19" s="450"/>
      <c r="BB19" s="450"/>
      <c r="BC19" s="450"/>
      <c r="BD19" s="450"/>
      <c r="BE19" s="450"/>
      <c r="BF19" s="450"/>
      <c r="BG19" s="450"/>
      <c r="BH19" s="450"/>
      <c r="BI19" s="450"/>
      <c r="BJ19" s="450"/>
      <c r="BK19" s="450"/>
      <c r="BL19" s="450"/>
      <c r="BM19" s="450"/>
      <c r="BN19" s="450"/>
      <c r="BO19" s="450"/>
      <c r="BP19" s="450"/>
      <c r="BQ19" s="450"/>
      <c r="BR19" s="450"/>
      <c r="BS19" s="450"/>
      <c r="BT19" s="450"/>
      <c r="BU19" s="450"/>
      <c r="BV19" s="450"/>
      <c r="BW19" s="450"/>
      <c r="BX19" s="450"/>
      <c r="BY19" s="450"/>
      <c r="BZ19" s="450"/>
      <c r="CA19" s="450"/>
      <c r="CB19" s="450"/>
      <c r="CC19" s="450"/>
      <c r="CD19" s="450"/>
      <c r="CE19" s="450"/>
      <c r="CF19" s="450"/>
      <c r="CG19" s="450"/>
      <c r="CH19" s="450"/>
      <c r="CI19" s="450"/>
      <c r="CJ19" s="450"/>
      <c r="CK19" s="450"/>
      <c r="CL19" s="450"/>
      <c r="CM19" s="450"/>
      <c r="CN19" s="450"/>
      <c r="CO19" s="450"/>
      <c r="CP19" s="450"/>
      <c r="CQ19" s="450"/>
      <c r="CR19" s="450"/>
      <c r="CS19" s="450"/>
      <c r="CT19" s="450"/>
      <c r="CU19" s="450"/>
      <c r="CV19" s="450"/>
      <c r="CW19" s="450"/>
      <c r="CX19" s="450"/>
      <c r="CY19" s="450"/>
      <c r="CZ19" s="450"/>
      <c r="DA19" s="450"/>
      <c r="DB19" s="450"/>
      <c r="DC19" s="450"/>
      <c r="DD19" s="450"/>
      <c r="DE19" s="450"/>
      <c r="DF19" s="450"/>
      <c r="DG19" s="450"/>
      <c r="DH19" s="450"/>
      <c r="DI19" s="450"/>
      <c r="DJ19" s="450"/>
      <c r="DK19" s="450"/>
      <c r="DL19" s="450"/>
      <c r="DM19" s="450"/>
      <c r="DN19" s="450"/>
      <c r="DO19" s="450"/>
      <c r="DP19" s="450"/>
      <c r="DQ19" s="450"/>
      <c r="DR19" s="450"/>
      <c r="DS19" s="450"/>
      <c r="DT19" s="450"/>
      <c r="DU19" s="450"/>
      <c r="DV19" s="450"/>
      <c r="DW19" s="450"/>
      <c r="DX19" s="450"/>
      <c r="DY19" s="450"/>
      <c r="DZ19" s="450"/>
      <c r="EA19" s="450"/>
      <c r="EB19" s="450"/>
      <c r="EC19" s="450"/>
      <c r="ED19" s="450"/>
      <c r="EE19" s="450"/>
      <c r="EF19" s="450"/>
      <c r="EG19" s="450"/>
      <c r="EH19" s="450"/>
      <c r="EI19" s="450"/>
      <c r="EJ19" s="450"/>
      <c r="EK19" s="450"/>
      <c r="EL19" s="450"/>
      <c r="EM19" s="450"/>
      <c r="EN19" s="450"/>
      <c r="EO19" s="450"/>
      <c r="EP19" s="450"/>
      <c r="EQ19" s="450"/>
      <c r="ER19" s="450"/>
      <c r="ES19" s="450"/>
      <c r="ET19" s="450"/>
      <c r="EU19" s="450"/>
      <c r="EV19" s="450"/>
      <c r="EW19" s="450"/>
      <c r="EX19" s="450"/>
      <c r="EY19" s="450"/>
      <c r="EZ19" s="450"/>
      <c r="FA19" s="450"/>
      <c r="FB19" s="450"/>
      <c r="FC19" s="450"/>
      <c r="FD19" s="450"/>
      <c r="FE19" s="450"/>
      <c r="FF19" s="450"/>
      <c r="FG19" s="450"/>
      <c r="FH19" s="450"/>
      <c r="FI19" s="450"/>
      <c r="FJ19" s="450"/>
      <c r="FK19" s="450"/>
      <c r="FL19" s="450"/>
      <c r="FM19" s="450"/>
      <c r="FN19" s="450"/>
      <c r="FO19" s="450"/>
      <c r="FP19" s="450"/>
      <c r="FQ19" s="450"/>
      <c r="FR19" s="450"/>
      <c r="FS19" s="450"/>
      <c r="FT19" s="450"/>
      <c r="FU19" s="450"/>
      <c r="FV19" s="450"/>
      <c r="FW19" s="450"/>
      <c r="FX19" s="450"/>
      <c r="FY19" s="450"/>
      <c r="FZ19" s="450"/>
      <c r="GA19" s="450"/>
      <c r="GB19" s="450"/>
      <c r="GC19" s="450"/>
      <c r="GD19" s="450"/>
      <c r="GE19" s="450"/>
      <c r="GF19" s="450"/>
      <c r="GG19" s="450"/>
      <c r="GH19" s="450"/>
      <c r="GI19" s="450"/>
      <c r="GJ19" s="450"/>
      <c r="GK19" s="450"/>
      <c r="GL19" s="450"/>
      <c r="GM19" s="450"/>
      <c r="GN19" s="450"/>
      <c r="GO19" s="450"/>
      <c r="GP19" s="450"/>
      <c r="GQ19" s="450"/>
      <c r="GR19" s="450"/>
      <c r="GS19" s="450"/>
      <c r="GT19" s="450"/>
      <c r="GU19" s="450"/>
      <c r="GV19" s="450"/>
      <c r="GW19" s="450"/>
      <c r="GX19" s="450"/>
      <c r="GY19" s="450"/>
      <c r="GZ19" s="450"/>
      <c r="HA19" s="450"/>
      <c r="HB19" s="450"/>
      <c r="HC19" s="450"/>
      <c r="HD19" s="450"/>
      <c r="HE19" s="450"/>
      <c r="HF19" s="450"/>
      <c r="HG19" s="450"/>
      <c r="HH19" s="450"/>
      <c r="HI19" s="450"/>
      <c r="HJ19" s="450"/>
      <c r="HK19" s="450"/>
      <c r="HL19" s="450"/>
      <c r="HM19" s="450"/>
      <c r="HN19" s="450"/>
      <c r="HO19" s="450"/>
      <c r="HP19" s="450"/>
      <c r="HQ19" s="450"/>
      <c r="HR19" s="450"/>
      <c r="HS19" s="450"/>
      <c r="HT19" s="450"/>
      <c r="HU19" s="450"/>
      <c r="HV19" s="450"/>
      <c r="HW19" s="450"/>
      <c r="HX19" s="450"/>
      <c r="HY19" s="450"/>
      <c r="HZ19" s="450"/>
      <c r="IA19" s="450"/>
      <c r="IB19" s="450"/>
      <c r="IC19" s="450"/>
      <c r="ID19" s="450"/>
      <c r="IE19" s="450"/>
      <c r="IF19" s="450"/>
      <c r="IG19" s="450"/>
      <c r="IH19" s="450"/>
      <c r="II19" s="450"/>
      <c r="IJ19" s="450"/>
      <c r="IK19" s="450"/>
      <c r="IL19" s="450"/>
      <c r="IM19" s="450"/>
      <c r="IN19" s="450"/>
      <c r="IO19" s="450"/>
      <c r="IP19" s="450"/>
      <c r="IQ19" s="450"/>
      <c r="IR19" s="450"/>
      <c r="IS19" s="450"/>
      <c r="IT19" s="450"/>
      <c r="IU19" s="450"/>
      <c r="IV19" s="450"/>
      <c r="IW19" s="450"/>
      <c r="IX19" s="450"/>
      <c r="IY19" s="450"/>
      <c r="IZ19" s="450"/>
      <c r="JA19" s="450"/>
      <c r="JB19" s="450"/>
      <c r="JC19" s="450"/>
      <c r="JD19" s="450"/>
      <c r="JE19" s="450"/>
      <c r="JF19" s="450"/>
      <c r="JG19" s="450"/>
      <c r="JH19" s="450"/>
      <c r="JI19" s="450"/>
      <c r="JJ19" s="450"/>
      <c r="JK19" s="450"/>
      <c r="JL19" s="450"/>
      <c r="JM19" s="450"/>
      <c r="JN19" s="450"/>
      <c r="JO19" s="450"/>
    </row>
    <row r="20" spans="2:275" s="451" customFormat="1" ht="19.5" customHeight="1">
      <c r="B20" s="755"/>
      <c r="C20" s="758"/>
      <c r="D20" s="794"/>
      <c r="E20" s="770"/>
      <c r="F20" s="770"/>
      <c r="G20" s="770"/>
      <c r="H20" s="770"/>
      <c r="I20" s="799"/>
      <c r="J20" s="461"/>
      <c r="K20" s="461"/>
      <c r="L20" s="461"/>
      <c r="M20" s="461"/>
      <c r="N20" s="803">
        <f t="shared" si="0"/>
        <v>0</v>
      </c>
      <c r="O20" s="804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450"/>
      <c r="GO20" s="450"/>
      <c r="GP20" s="450"/>
      <c r="GQ20" s="450"/>
      <c r="GR20" s="450"/>
      <c r="GS20" s="450"/>
      <c r="GT20" s="450"/>
      <c r="GU20" s="450"/>
      <c r="GV20" s="450"/>
      <c r="GW20" s="450"/>
      <c r="GX20" s="450"/>
      <c r="GY20" s="450"/>
      <c r="GZ20" s="450"/>
      <c r="HA20" s="450"/>
      <c r="HB20" s="450"/>
      <c r="HC20" s="450"/>
      <c r="HD20" s="450"/>
      <c r="HE20" s="450"/>
      <c r="HF20" s="450"/>
      <c r="HG20" s="450"/>
      <c r="HH20" s="450"/>
      <c r="HI20" s="450"/>
      <c r="HJ20" s="450"/>
      <c r="HK20" s="450"/>
      <c r="HL20" s="450"/>
      <c r="HM20" s="450"/>
      <c r="HN20" s="450"/>
      <c r="HO20" s="450"/>
      <c r="HP20" s="450"/>
      <c r="HQ20" s="450"/>
      <c r="HR20" s="450"/>
      <c r="HS20" s="450"/>
      <c r="HT20" s="450"/>
      <c r="HU20" s="450"/>
      <c r="HV20" s="450"/>
      <c r="HW20" s="450"/>
      <c r="HX20" s="450"/>
      <c r="HY20" s="450"/>
      <c r="HZ20" s="450"/>
      <c r="IA20" s="450"/>
      <c r="IB20" s="450"/>
      <c r="IC20" s="450"/>
      <c r="ID20" s="450"/>
      <c r="IE20" s="450"/>
      <c r="IF20" s="450"/>
      <c r="IG20" s="450"/>
      <c r="IH20" s="450"/>
      <c r="II20" s="450"/>
      <c r="IJ20" s="450"/>
      <c r="IK20" s="450"/>
      <c r="IL20" s="450"/>
      <c r="IM20" s="450"/>
      <c r="IN20" s="450"/>
      <c r="IO20" s="450"/>
      <c r="IP20" s="450"/>
      <c r="IQ20" s="450"/>
      <c r="IR20" s="450"/>
      <c r="IS20" s="450"/>
      <c r="IT20" s="450"/>
      <c r="IU20" s="450"/>
      <c r="IV20" s="450"/>
      <c r="IW20" s="450"/>
      <c r="IX20" s="450"/>
      <c r="IY20" s="450"/>
      <c r="IZ20" s="450"/>
      <c r="JA20" s="450"/>
      <c r="JB20" s="450"/>
      <c r="JC20" s="450"/>
      <c r="JD20" s="450"/>
      <c r="JE20" s="450"/>
      <c r="JF20" s="450"/>
      <c r="JG20" s="450"/>
      <c r="JH20" s="450"/>
      <c r="JI20" s="450"/>
      <c r="JJ20" s="450"/>
      <c r="JK20" s="450"/>
      <c r="JL20" s="450"/>
      <c r="JM20" s="450"/>
      <c r="JN20" s="450"/>
      <c r="JO20" s="450"/>
    </row>
    <row r="21" spans="2:275" s="451" customFormat="1" ht="19.5" customHeight="1">
      <c r="B21" s="755"/>
      <c r="C21" s="758"/>
      <c r="D21" s="794"/>
      <c r="E21" s="770"/>
      <c r="F21" s="770"/>
      <c r="G21" s="770"/>
      <c r="H21" s="770"/>
      <c r="I21" s="799"/>
      <c r="J21" s="461"/>
      <c r="K21" s="461"/>
      <c r="L21" s="461"/>
      <c r="M21" s="461"/>
      <c r="N21" s="803">
        <f t="shared" si="0"/>
        <v>0</v>
      </c>
      <c r="O21" s="804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0"/>
      <c r="BY21" s="450"/>
      <c r="BZ21" s="450"/>
      <c r="CA21" s="450"/>
      <c r="CB21" s="450"/>
      <c r="CC21" s="450"/>
      <c r="CD21" s="450"/>
      <c r="CE21" s="450"/>
      <c r="CF21" s="450"/>
      <c r="CG21" s="450"/>
      <c r="CH21" s="450"/>
      <c r="CI21" s="450"/>
      <c r="CJ21" s="450"/>
      <c r="CK21" s="450"/>
      <c r="CL21" s="450"/>
      <c r="CM21" s="450"/>
      <c r="CN21" s="450"/>
      <c r="CO21" s="450"/>
      <c r="CP21" s="450"/>
      <c r="CQ21" s="450"/>
      <c r="CR21" s="450"/>
      <c r="CS21" s="450"/>
      <c r="CT21" s="450"/>
      <c r="CU21" s="450"/>
      <c r="CV21" s="450"/>
      <c r="CW21" s="450"/>
      <c r="CX21" s="450"/>
      <c r="CY21" s="450"/>
      <c r="CZ21" s="450"/>
      <c r="DA21" s="450"/>
      <c r="DB21" s="450"/>
      <c r="DC21" s="450"/>
      <c r="DD21" s="450"/>
      <c r="DE21" s="450"/>
      <c r="DF21" s="450"/>
      <c r="DG21" s="450"/>
      <c r="DH21" s="450"/>
      <c r="DI21" s="450"/>
      <c r="DJ21" s="450"/>
      <c r="DK21" s="450"/>
      <c r="DL21" s="450"/>
      <c r="DM21" s="450"/>
      <c r="DN21" s="450"/>
      <c r="DO21" s="450"/>
      <c r="DP21" s="450"/>
      <c r="DQ21" s="450"/>
      <c r="DR21" s="450"/>
      <c r="DS21" s="450"/>
      <c r="DT21" s="450"/>
      <c r="DU21" s="450"/>
      <c r="DV21" s="450"/>
      <c r="DW21" s="450"/>
      <c r="DX21" s="450"/>
      <c r="DY21" s="450"/>
      <c r="DZ21" s="450"/>
      <c r="EA21" s="450"/>
      <c r="EB21" s="450"/>
      <c r="EC21" s="450"/>
      <c r="ED21" s="450"/>
      <c r="EE21" s="450"/>
      <c r="EF21" s="450"/>
      <c r="EG21" s="450"/>
      <c r="EH21" s="450"/>
      <c r="EI21" s="450"/>
      <c r="EJ21" s="450"/>
      <c r="EK21" s="450"/>
      <c r="EL21" s="450"/>
      <c r="EM21" s="450"/>
      <c r="EN21" s="450"/>
      <c r="EO21" s="450"/>
      <c r="EP21" s="450"/>
      <c r="EQ21" s="450"/>
      <c r="ER21" s="450"/>
      <c r="ES21" s="450"/>
      <c r="ET21" s="450"/>
      <c r="EU21" s="450"/>
      <c r="EV21" s="450"/>
      <c r="EW21" s="450"/>
      <c r="EX21" s="450"/>
      <c r="EY21" s="450"/>
      <c r="EZ21" s="450"/>
      <c r="FA21" s="450"/>
      <c r="FB21" s="450"/>
      <c r="FC21" s="450"/>
      <c r="FD21" s="450"/>
      <c r="FE21" s="450"/>
      <c r="FF21" s="450"/>
      <c r="FG21" s="450"/>
      <c r="FH21" s="450"/>
      <c r="FI21" s="450"/>
      <c r="FJ21" s="450"/>
      <c r="FK21" s="450"/>
      <c r="FL21" s="450"/>
      <c r="FM21" s="450"/>
      <c r="FN21" s="450"/>
      <c r="FO21" s="450"/>
      <c r="FP21" s="450"/>
      <c r="FQ21" s="450"/>
      <c r="FR21" s="450"/>
      <c r="FS21" s="450"/>
      <c r="FT21" s="450"/>
      <c r="FU21" s="450"/>
      <c r="FV21" s="450"/>
      <c r="FW21" s="450"/>
      <c r="FX21" s="450"/>
      <c r="FY21" s="450"/>
      <c r="FZ21" s="450"/>
      <c r="GA21" s="450"/>
      <c r="GB21" s="450"/>
      <c r="GC21" s="450"/>
      <c r="GD21" s="450"/>
      <c r="GE21" s="450"/>
      <c r="GF21" s="450"/>
      <c r="GG21" s="450"/>
      <c r="GH21" s="450"/>
      <c r="GI21" s="450"/>
      <c r="GJ21" s="450"/>
      <c r="GK21" s="450"/>
      <c r="GL21" s="450"/>
      <c r="GM21" s="450"/>
      <c r="GN21" s="450"/>
      <c r="GO21" s="450"/>
      <c r="GP21" s="450"/>
      <c r="GQ21" s="450"/>
      <c r="GR21" s="450"/>
      <c r="GS21" s="450"/>
      <c r="GT21" s="450"/>
      <c r="GU21" s="450"/>
      <c r="GV21" s="450"/>
      <c r="GW21" s="450"/>
      <c r="GX21" s="450"/>
      <c r="GY21" s="450"/>
      <c r="GZ21" s="450"/>
      <c r="HA21" s="450"/>
      <c r="HB21" s="450"/>
      <c r="HC21" s="450"/>
      <c r="HD21" s="450"/>
      <c r="HE21" s="450"/>
      <c r="HF21" s="450"/>
      <c r="HG21" s="450"/>
      <c r="HH21" s="450"/>
      <c r="HI21" s="450"/>
      <c r="HJ21" s="450"/>
      <c r="HK21" s="450"/>
      <c r="HL21" s="450"/>
      <c r="HM21" s="450"/>
      <c r="HN21" s="450"/>
      <c r="HO21" s="450"/>
      <c r="HP21" s="450"/>
      <c r="HQ21" s="450"/>
      <c r="HR21" s="450"/>
      <c r="HS21" s="450"/>
      <c r="HT21" s="450"/>
      <c r="HU21" s="450"/>
      <c r="HV21" s="450"/>
      <c r="HW21" s="450"/>
      <c r="HX21" s="450"/>
      <c r="HY21" s="450"/>
      <c r="HZ21" s="450"/>
      <c r="IA21" s="450"/>
      <c r="IB21" s="450"/>
      <c r="IC21" s="450"/>
      <c r="ID21" s="450"/>
      <c r="IE21" s="450"/>
      <c r="IF21" s="450"/>
      <c r="IG21" s="450"/>
      <c r="IH21" s="450"/>
      <c r="II21" s="450"/>
      <c r="IJ21" s="450"/>
      <c r="IK21" s="450"/>
      <c r="IL21" s="450"/>
      <c r="IM21" s="450"/>
      <c r="IN21" s="450"/>
      <c r="IO21" s="450"/>
      <c r="IP21" s="450"/>
      <c r="IQ21" s="450"/>
      <c r="IR21" s="450"/>
      <c r="IS21" s="450"/>
      <c r="IT21" s="450"/>
      <c r="IU21" s="450"/>
      <c r="IV21" s="450"/>
      <c r="IW21" s="450"/>
      <c r="IX21" s="450"/>
      <c r="IY21" s="450"/>
      <c r="IZ21" s="450"/>
      <c r="JA21" s="450"/>
      <c r="JB21" s="450"/>
      <c r="JC21" s="450"/>
      <c r="JD21" s="450"/>
      <c r="JE21" s="450"/>
      <c r="JF21" s="450"/>
      <c r="JG21" s="450"/>
      <c r="JH21" s="450"/>
      <c r="JI21" s="450"/>
      <c r="JJ21" s="450"/>
      <c r="JK21" s="450"/>
      <c r="JL21" s="450"/>
      <c r="JM21" s="450"/>
      <c r="JN21" s="450"/>
      <c r="JO21" s="450"/>
    </row>
    <row r="22" spans="2:275" s="451" customFormat="1" ht="19.5" customHeight="1" thickBot="1">
      <c r="B22" s="755"/>
      <c r="C22" s="758"/>
      <c r="D22" s="795"/>
      <c r="E22" s="770"/>
      <c r="F22" s="776"/>
      <c r="G22" s="776"/>
      <c r="H22" s="776"/>
      <c r="I22" s="799"/>
      <c r="J22" s="461"/>
      <c r="K22" s="461"/>
      <c r="L22" s="461"/>
      <c r="M22" s="461"/>
      <c r="N22" s="803">
        <f t="shared" si="0"/>
        <v>0</v>
      </c>
      <c r="O22" s="804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  <c r="CR22" s="450"/>
      <c r="CS22" s="450"/>
      <c r="CT22" s="450"/>
      <c r="CU22" s="450"/>
      <c r="CV22" s="450"/>
      <c r="CW22" s="450"/>
      <c r="CX22" s="450"/>
      <c r="CY22" s="450"/>
      <c r="CZ22" s="450"/>
      <c r="DA22" s="450"/>
      <c r="DB22" s="450"/>
      <c r="DC22" s="450"/>
      <c r="DD22" s="450"/>
      <c r="DE22" s="450"/>
      <c r="DF22" s="450"/>
      <c r="DG22" s="450"/>
      <c r="DH22" s="450"/>
      <c r="DI22" s="450"/>
      <c r="DJ22" s="450"/>
      <c r="DK22" s="450"/>
      <c r="DL22" s="450"/>
      <c r="DM22" s="450"/>
      <c r="DN22" s="450"/>
      <c r="DO22" s="450"/>
      <c r="DP22" s="450"/>
      <c r="DQ22" s="450"/>
      <c r="DR22" s="450"/>
      <c r="DS22" s="450"/>
      <c r="DT22" s="450"/>
      <c r="DU22" s="450"/>
      <c r="DV22" s="450"/>
      <c r="DW22" s="450"/>
      <c r="DX22" s="450"/>
      <c r="DY22" s="450"/>
      <c r="DZ22" s="450"/>
      <c r="EA22" s="450"/>
      <c r="EB22" s="450"/>
      <c r="EC22" s="450"/>
      <c r="ED22" s="450"/>
      <c r="EE22" s="450"/>
      <c r="EF22" s="450"/>
      <c r="EG22" s="450"/>
      <c r="EH22" s="450"/>
      <c r="EI22" s="450"/>
      <c r="EJ22" s="450"/>
      <c r="EK22" s="450"/>
      <c r="EL22" s="450"/>
      <c r="EM22" s="450"/>
      <c r="EN22" s="450"/>
      <c r="EO22" s="450"/>
      <c r="EP22" s="450"/>
      <c r="EQ22" s="450"/>
      <c r="ER22" s="450"/>
      <c r="ES22" s="450"/>
      <c r="ET22" s="450"/>
      <c r="EU22" s="450"/>
      <c r="EV22" s="450"/>
      <c r="EW22" s="450"/>
      <c r="EX22" s="450"/>
      <c r="EY22" s="450"/>
      <c r="EZ22" s="450"/>
      <c r="FA22" s="450"/>
      <c r="FB22" s="450"/>
      <c r="FC22" s="450"/>
      <c r="FD22" s="450"/>
      <c r="FE22" s="450"/>
      <c r="FF22" s="450"/>
      <c r="FG22" s="450"/>
      <c r="FH22" s="450"/>
      <c r="FI22" s="450"/>
      <c r="FJ22" s="450"/>
      <c r="FK22" s="450"/>
      <c r="FL22" s="450"/>
      <c r="FM22" s="450"/>
      <c r="FN22" s="450"/>
      <c r="FO22" s="450"/>
      <c r="FP22" s="450"/>
      <c r="FQ22" s="450"/>
      <c r="FR22" s="450"/>
      <c r="FS22" s="450"/>
      <c r="FT22" s="450"/>
      <c r="FU22" s="450"/>
      <c r="FV22" s="450"/>
      <c r="FW22" s="450"/>
      <c r="FX22" s="450"/>
      <c r="FY22" s="450"/>
      <c r="FZ22" s="450"/>
      <c r="GA22" s="450"/>
      <c r="GB22" s="450"/>
      <c r="GC22" s="450"/>
      <c r="GD22" s="450"/>
      <c r="GE22" s="450"/>
      <c r="GF22" s="450"/>
      <c r="GG22" s="450"/>
      <c r="GH22" s="450"/>
      <c r="GI22" s="450"/>
      <c r="GJ22" s="450"/>
      <c r="GK22" s="450"/>
      <c r="GL22" s="450"/>
      <c r="GM22" s="450"/>
      <c r="GN22" s="450"/>
      <c r="GO22" s="450"/>
      <c r="GP22" s="450"/>
      <c r="GQ22" s="450"/>
      <c r="GR22" s="450"/>
      <c r="GS22" s="450"/>
      <c r="GT22" s="450"/>
      <c r="GU22" s="450"/>
      <c r="GV22" s="450"/>
      <c r="GW22" s="450"/>
      <c r="GX22" s="450"/>
      <c r="GY22" s="450"/>
      <c r="GZ22" s="450"/>
      <c r="HA22" s="450"/>
      <c r="HB22" s="450"/>
      <c r="HC22" s="450"/>
      <c r="HD22" s="450"/>
      <c r="HE22" s="450"/>
      <c r="HF22" s="450"/>
      <c r="HG22" s="450"/>
      <c r="HH22" s="450"/>
      <c r="HI22" s="450"/>
      <c r="HJ22" s="450"/>
      <c r="HK22" s="450"/>
      <c r="HL22" s="450"/>
      <c r="HM22" s="450"/>
      <c r="HN22" s="450"/>
      <c r="HO22" s="450"/>
      <c r="HP22" s="450"/>
      <c r="HQ22" s="450"/>
      <c r="HR22" s="450"/>
      <c r="HS22" s="450"/>
      <c r="HT22" s="450"/>
      <c r="HU22" s="450"/>
      <c r="HV22" s="450"/>
      <c r="HW22" s="450"/>
      <c r="HX22" s="450"/>
      <c r="HY22" s="450"/>
      <c r="HZ22" s="450"/>
      <c r="IA22" s="450"/>
      <c r="IB22" s="450"/>
      <c r="IC22" s="450"/>
      <c r="ID22" s="450"/>
      <c r="IE22" s="450"/>
      <c r="IF22" s="450"/>
      <c r="IG22" s="450"/>
      <c r="IH22" s="450"/>
      <c r="II22" s="450"/>
      <c r="IJ22" s="450"/>
      <c r="IK22" s="450"/>
      <c r="IL22" s="450"/>
      <c r="IM22" s="450"/>
      <c r="IN22" s="450"/>
      <c r="IO22" s="450"/>
      <c r="IP22" s="450"/>
      <c r="IQ22" s="450"/>
      <c r="IR22" s="450"/>
      <c r="IS22" s="450"/>
      <c r="IT22" s="450"/>
      <c r="IU22" s="450"/>
      <c r="IV22" s="450"/>
      <c r="IW22" s="450"/>
      <c r="IX22" s="450"/>
      <c r="IY22" s="450"/>
      <c r="IZ22" s="450"/>
      <c r="JA22" s="450"/>
      <c r="JB22" s="450"/>
      <c r="JC22" s="450"/>
      <c r="JD22" s="450"/>
      <c r="JE22" s="450"/>
      <c r="JF22" s="450"/>
      <c r="JG22" s="450"/>
      <c r="JH22" s="450"/>
      <c r="JI22" s="450"/>
      <c r="JJ22" s="450"/>
      <c r="JK22" s="450"/>
      <c r="JL22" s="450"/>
      <c r="JM22" s="450"/>
      <c r="JN22" s="450"/>
      <c r="JO22" s="450"/>
    </row>
    <row r="23" spans="2:275" s="451" customFormat="1" ht="19.5" customHeight="1" thickBot="1">
      <c r="B23" s="756"/>
      <c r="C23" s="759"/>
      <c r="D23" s="796">
        <f>(D22-D21)+(D20-D19)</f>
        <v>0</v>
      </c>
      <c r="E23" s="460"/>
      <c r="F23" s="773"/>
      <c r="G23" s="774"/>
      <c r="H23" s="775"/>
      <c r="I23" s="800"/>
      <c r="J23" s="459"/>
      <c r="K23" s="459"/>
      <c r="L23" s="459"/>
      <c r="M23" s="459"/>
      <c r="N23" s="805">
        <f t="shared" si="0"/>
        <v>0</v>
      </c>
      <c r="O23" s="806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50"/>
      <c r="BT23" s="450"/>
      <c r="BU23" s="450"/>
      <c r="BV23" s="450"/>
      <c r="BW23" s="450"/>
      <c r="BX23" s="450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50"/>
      <c r="CL23" s="450"/>
      <c r="CM23" s="450"/>
      <c r="CN23" s="450"/>
      <c r="CO23" s="450"/>
      <c r="CP23" s="450"/>
      <c r="CQ23" s="450"/>
      <c r="CR23" s="450"/>
      <c r="CS23" s="450"/>
      <c r="CT23" s="450"/>
      <c r="CU23" s="450"/>
      <c r="CV23" s="450"/>
      <c r="CW23" s="450"/>
      <c r="CX23" s="450"/>
      <c r="CY23" s="450"/>
      <c r="CZ23" s="450"/>
      <c r="DA23" s="450"/>
      <c r="DB23" s="450"/>
      <c r="DC23" s="450"/>
      <c r="DD23" s="450"/>
      <c r="DE23" s="450"/>
      <c r="DF23" s="450"/>
      <c r="DG23" s="450"/>
      <c r="DH23" s="450"/>
      <c r="DI23" s="450"/>
      <c r="DJ23" s="450"/>
      <c r="DK23" s="450"/>
      <c r="DL23" s="450"/>
      <c r="DM23" s="450"/>
      <c r="DN23" s="450"/>
      <c r="DO23" s="450"/>
      <c r="DP23" s="450"/>
      <c r="DQ23" s="450"/>
      <c r="DR23" s="450"/>
      <c r="DS23" s="450"/>
      <c r="DT23" s="450"/>
      <c r="DU23" s="450"/>
      <c r="DV23" s="450"/>
      <c r="DW23" s="450"/>
      <c r="DX23" s="450"/>
      <c r="DY23" s="450"/>
      <c r="DZ23" s="450"/>
      <c r="EA23" s="450"/>
      <c r="EB23" s="450"/>
      <c r="EC23" s="450"/>
      <c r="ED23" s="450"/>
      <c r="EE23" s="450"/>
      <c r="EF23" s="450"/>
      <c r="EG23" s="450"/>
      <c r="EH23" s="450"/>
      <c r="EI23" s="450"/>
      <c r="EJ23" s="450"/>
      <c r="EK23" s="450"/>
      <c r="EL23" s="450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0"/>
      <c r="FA23" s="450"/>
      <c r="FB23" s="450"/>
      <c r="FC23" s="450"/>
      <c r="FD23" s="450"/>
      <c r="FE23" s="450"/>
      <c r="FF23" s="450"/>
      <c r="FG23" s="450"/>
      <c r="FH23" s="450"/>
      <c r="FI23" s="450"/>
      <c r="FJ23" s="450"/>
      <c r="FK23" s="450"/>
      <c r="FL23" s="450"/>
      <c r="FM23" s="450"/>
      <c r="FN23" s="450"/>
      <c r="FO23" s="450"/>
      <c r="FP23" s="450"/>
      <c r="FQ23" s="450"/>
      <c r="FR23" s="450"/>
      <c r="FS23" s="450"/>
      <c r="FT23" s="450"/>
      <c r="FU23" s="450"/>
      <c r="FV23" s="450"/>
      <c r="FW23" s="450"/>
      <c r="FX23" s="450"/>
      <c r="FY23" s="450"/>
      <c r="FZ23" s="450"/>
      <c r="GA23" s="450"/>
      <c r="GB23" s="450"/>
      <c r="GC23" s="450"/>
      <c r="GD23" s="450"/>
      <c r="GE23" s="450"/>
      <c r="GF23" s="450"/>
      <c r="GG23" s="450"/>
      <c r="GH23" s="450"/>
      <c r="GI23" s="450"/>
      <c r="GJ23" s="450"/>
      <c r="GK23" s="450"/>
      <c r="GL23" s="450"/>
      <c r="GM23" s="450"/>
      <c r="GN23" s="450"/>
      <c r="GO23" s="450"/>
      <c r="GP23" s="450"/>
      <c r="GQ23" s="450"/>
      <c r="GR23" s="450"/>
      <c r="GS23" s="450"/>
      <c r="GT23" s="450"/>
      <c r="GU23" s="450"/>
      <c r="GV23" s="450"/>
      <c r="GW23" s="450"/>
      <c r="GX23" s="450"/>
      <c r="GY23" s="450"/>
      <c r="GZ23" s="450"/>
      <c r="HA23" s="450"/>
      <c r="HB23" s="450"/>
      <c r="HC23" s="450"/>
      <c r="HD23" s="450"/>
      <c r="HE23" s="450"/>
      <c r="HF23" s="450"/>
      <c r="HG23" s="450"/>
      <c r="HH23" s="450"/>
      <c r="HI23" s="450"/>
      <c r="HJ23" s="450"/>
      <c r="HK23" s="450"/>
      <c r="HL23" s="450"/>
      <c r="HM23" s="450"/>
      <c r="HN23" s="450"/>
      <c r="HO23" s="450"/>
      <c r="HP23" s="450"/>
      <c r="HQ23" s="450"/>
      <c r="HR23" s="450"/>
      <c r="HS23" s="450"/>
      <c r="HT23" s="450"/>
      <c r="HU23" s="450"/>
      <c r="HV23" s="450"/>
      <c r="HW23" s="450"/>
      <c r="HX23" s="450"/>
      <c r="HY23" s="450"/>
      <c r="HZ23" s="450"/>
      <c r="IA23" s="450"/>
      <c r="IB23" s="450"/>
      <c r="IC23" s="450"/>
      <c r="ID23" s="450"/>
      <c r="IE23" s="450"/>
      <c r="IF23" s="450"/>
      <c r="IG23" s="450"/>
      <c r="IH23" s="450"/>
      <c r="II23" s="450"/>
      <c r="IJ23" s="450"/>
      <c r="IK23" s="450"/>
      <c r="IL23" s="450"/>
      <c r="IM23" s="450"/>
      <c r="IN23" s="450"/>
      <c r="IO23" s="450"/>
      <c r="IP23" s="450"/>
      <c r="IQ23" s="450"/>
      <c r="IR23" s="450"/>
      <c r="IS23" s="450"/>
      <c r="IT23" s="450"/>
      <c r="IU23" s="450"/>
      <c r="IV23" s="450"/>
      <c r="IW23" s="450"/>
      <c r="IX23" s="450"/>
      <c r="IY23" s="450"/>
      <c r="IZ23" s="450"/>
      <c r="JA23" s="450"/>
      <c r="JB23" s="450"/>
      <c r="JC23" s="450"/>
      <c r="JD23" s="450"/>
      <c r="JE23" s="450"/>
      <c r="JF23" s="450"/>
      <c r="JG23" s="450"/>
      <c r="JH23" s="450"/>
      <c r="JI23" s="450"/>
      <c r="JJ23" s="450"/>
      <c r="JK23" s="450"/>
      <c r="JL23" s="450"/>
      <c r="JM23" s="450"/>
      <c r="JN23" s="450"/>
      <c r="JO23" s="450"/>
    </row>
    <row r="24" spans="2:275" s="451" customFormat="1" ht="19.5" customHeight="1">
      <c r="B24" s="754" t="s">
        <v>59</v>
      </c>
      <c r="C24" s="757">
        <f>C19+1</f>
        <v>45650</v>
      </c>
      <c r="D24" s="793"/>
      <c r="E24" s="753"/>
      <c r="F24" s="753"/>
      <c r="G24" s="753"/>
      <c r="H24" s="753"/>
      <c r="I24" s="798"/>
      <c r="J24" s="462"/>
      <c r="K24" s="462"/>
      <c r="L24" s="462"/>
      <c r="M24" s="462"/>
      <c r="N24" s="801">
        <f t="shared" si="0"/>
        <v>0</v>
      </c>
      <c r="O24" s="802">
        <f>D28+O19</f>
        <v>0</v>
      </c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  <c r="CR24" s="450"/>
      <c r="CS24" s="450"/>
      <c r="CT24" s="450"/>
      <c r="CU24" s="450"/>
      <c r="CV24" s="450"/>
      <c r="CW24" s="450"/>
      <c r="CX24" s="450"/>
      <c r="CY24" s="450"/>
      <c r="CZ24" s="450"/>
      <c r="DA24" s="450"/>
      <c r="DB24" s="450"/>
      <c r="DC24" s="450"/>
      <c r="DD24" s="450"/>
      <c r="DE24" s="450"/>
      <c r="DF24" s="450"/>
      <c r="DG24" s="450"/>
      <c r="DH24" s="450"/>
      <c r="DI24" s="450"/>
      <c r="DJ24" s="450"/>
      <c r="DK24" s="450"/>
      <c r="DL24" s="450"/>
      <c r="DM24" s="450"/>
      <c r="DN24" s="450"/>
      <c r="DO24" s="450"/>
      <c r="DP24" s="450"/>
      <c r="DQ24" s="450"/>
      <c r="DR24" s="450"/>
      <c r="DS24" s="450"/>
      <c r="DT24" s="450"/>
      <c r="DU24" s="450"/>
      <c r="DV24" s="450"/>
      <c r="DW24" s="450"/>
      <c r="DX24" s="450"/>
      <c r="DY24" s="450"/>
      <c r="DZ24" s="450"/>
      <c r="EA24" s="450"/>
      <c r="EB24" s="450"/>
      <c r="EC24" s="450"/>
      <c r="ED24" s="450"/>
      <c r="EE24" s="450"/>
      <c r="EF24" s="450"/>
      <c r="EG24" s="450"/>
      <c r="EH24" s="450"/>
      <c r="EI24" s="450"/>
      <c r="EJ24" s="450"/>
      <c r="EK24" s="450"/>
      <c r="EL24" s="450"/>
      <c r="EM24" s="450"/>
      <c r="EN24" s="450"/>
      <c r="EO24" s="450"/>
      <c r="EP24" s="450"/>
      <c r="EQ24" s="450"/>
      <c r="ER24" s="450"/>
      <c r="ES24" s="450"/>
      <c r="ET24" s="450"/>
      <c r="EU24" s="450"/>
      <c r="EV24" s="450"/>
      <c r="EW24" s="450"/>
      <c r="EX24" s="450"/>
      <c r="EY24" s="450"/>
      <c r="EZ24" s="450"/>
      <c r="FA24" s="450"/>
      <c r="FB24" s="450"/>
      <c r="FC24" s="450"/>
      <c r="FD24" s="450"/>
      <c r="FE24" s="450"/>
      <c r="FF24" s="450"/>
      <c r="FG24" s="450"/>
      <c r="FH24" s="450"/>
      <c r="FI24" s="450"/>
      <c r="FJ24" s="450"/>
      <c r="FK24" s="450"/>
      <c r="FL24" s="450"/>
      <c r="FM24" s="450"/>
      <c r="FN24" s="450"/>
      <c r="FO24" s="450"/>
      <c r="FP24" s="450"/>
      <c r="FQ24" s="450"/>
      <c r="FR24" s="450"/>
      <c r="FS24" s="450"/>
      <c r="FT24" s="450"/>
      <c r="FU24" s="450"/>
      <c r="FV24" s="450"/>
      <c r="FW24" s="450"/>
      <c r="FX24" s="450"/>
      <c r="FY24" s="450"/>
      <c r="FZ24" s="450"/>
      <c r="GA24" s="450"/>
      <c r="GB24" s="450"/>
      <c r="GC24" s="450"/>
      <c r="GD24" s="450"/>
      <c r="GE24" s="450"/>
      <c r="GF24" s="450"/>
      <c r="GG24" s="450"/>
      <c r="GH24" s="450"/>
      <c r="GI24" s="450"/>
      <c r="GJ24" s="450"/>
      <c r="GK24" s="450"/>
      <c r="GL24" s="450"/>
      <c r="GM24" s="450"/>
      <c r="GN24" s="450"/>
      <c r="GO24" s="450"/>
      <c r="GP24" s="450"/>
      <c r="GQ24" s="450"/>
      <c r="GR24" s="450"/>
      <c r="GS24" s="450"/>
      <c r="GT24" s="450"/>
      <c r="GU24" s="450"/>
      <c r="GV24" s="450"/>
      <c r="GW24" s="450"/>
      <c r="GX24" s="450"/>
      <c r="GY24" s="450"/>
      <c r="GZ24" s="450"/>
      <c r="HA24" s="450"/>
      <c r="HB24" s="450"/>
      <c r="HC24" s="450"/>
      <c r="HD24" s="450"/>
      <c r="HE24" s="450"/>
      <c r="HF24" s="450"/>
      <c r="HG24" s="450"/>
      <c r="HH24" s="450"/>
      <c r="HI24" s="450"/>
      <c r="HJ24" s="450"/>
      <c r="HK24" s="450"/>
      <c r="HL24" s="450"/>
      <c r="HM24" s="450"/>
      <c r="HN24" s="450"/>
      <c r="HO24" s="450"/>
      <c r="HP24" s="450"/>
      <c r="HQ24" s="450"/>
      <c r="HR24" s="450"/>
      <c r="HS24" s="450"/>
      <c r="HT24" s="450"/>
      <c r="HU24" s="450"/>
      <c r="HV24" s="450"/>
      <c r="HW24" s="450"/>
      <c r="HX24" s="450"/>
      <c r="HY24" s="450"/>
      <c r="HZ24" s="450"/>
      <c r="IA24" s="450"/>
      <c r="IB24" s="450"/>
      <c r="IC24" s="450"/>
      <c r="ID24" s="450"/>
      <c r="IE24" s="450"/>
      <c r="IF24" s="450"/>
      <c r="IG24" s="450"/>
      <c r="IH24" s="450"/>
      <c r="II24" s="450"/>
      <c r="IJ24" s="450"/>
      <c r="IK24" s="450"/>
      <c r="IL24" s="450"/>
      <c r="IM24" s="450"/>
      <c r="IN24" s="450"/>
      <c r="IO24" s="450"/>
      <c r="IP24" s="450"/>
      <c r="IQ24" s="450"/>
      <c r="IR24" s="450"/>
      <c r="IS24" s="450"/>
      <c r="IT24" s="450"/>
      <c r="IU24" s="450"/>
      <c r="IV24" s="450"/>
      <c r="IW24" s="450"/>
      <c r="IX24" s="450"/>
      <c r="IY24" s="450"/>
      <c r="IZ24" s="450"/>
      <c r="JA24" s="450"/>
      <c r="JB24" s="450"/>
      <c r="JC24" s="450"/>
      <c r="JD24" s="450"/>
      <c r="JE24" s="450"/>
      <c r="JF24" s="450"/>
      <c r="JG24" s="450"/>
      <c r="JH24" s="450"/>
      <c r="JI24" s="450"/>
      <c r="JJ24" s="450"/>
      <c r="JK24" s="450"/>
      <c r="JL24" s="450"/>
      <c r="JM24" s="450"/>
      <c r="JN24" s="450"/>
      <c r="JO24" s="450"/>
    </row>
    <row r="25" spans="2:275" s="451" customFormat="1" ht="19.5" customHeight="1">
      <c r="B25" s="755"/>
      <c r="C25" s="758"/>
      <c r="D25" s="794"/>
      <c r="E25" s="770"/>
      <c r="F25" s="770"/>
      <c r="G25" s="770"/>
      <c r="H25" s="770"/>
      <c r="I25" s="799"/>
      <c r="J25" s="461"/>
      <c r="K25" s="461"/>
      <c r="L25" s="461"/>
      <c r="M25" s="461"/>
      <c r="N25" s="803">
        <f t="shared" si="0"/>
        <v>0</v>
      </c>
      <c r="O25" s="804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50"/>
      <c r="BB25" s="450"/>
      <c r="BC25" s="450"/>
      <c r="BD25" s="450"/>
      <c r="BE25" s="450"/>
      <c r="BF25" s="450"/>
      <c r="BG25" s="450"/>
      <c r="BH25" s="450"/>
      <c r="BI25" s="450"/>
      <c r="BJ25" s="450"/>
      <c r="BK25" s="450"/>
      <c r="BL25" s="450"/>
      <c r="BM25" s="450"/>
      <c r="BN25" s="450"/>
      <c r="BO25" s="450"/>
      <c r="BP25" s="450"/>
      <c r="BQ25" s="450"/>
      <c r="BR25" s="450"/>
      <c r="BS25" s="450"/>
      <c r="BT25" s="450"/>
      <c r="BU25" s="450"/>
      <c r="BV25" s="450"/>
      <c r="BW25" s="450"/>
      <c r="BX25" s="450"/>
      <c r="BY25" s="450"/>
      <c r="BZ25" s="450"/>
      <c r="CA25" s="450"/>
      <c r="CB25" s="450"/>
      <c r="CC25" s="450"/>
      <c r="CD25" s="450"/>
      <c r="CE25" s="450"/>
      <c r="CF25" s="450"/>
      <c r="CG25" s="450"/>
      <c r="CH25" s="450"/>
      <c r="CI25" s="450"/>
      <c r="CJ25" s="450"/>
      <c r="CK25" s="450"/>
      <c r="CL25" s="450"/>
      <c r="CM25" s="450"/>
      <c r="CN25" s="450"/>
      <c r="CO25" s="450"/>
      <c r="CP25" s="450"/>
      <c r="CQ25" s="450"/>
      <c r="CR25" s="450"/>
      <c r="CS25" s="450"/>
      <c r="CT25" s="450"/>
      <c r="CU25" s="450"/>
      <c r="CV25" s="450"/>
      <c r="CW25" s="450"/>
      <c r="CX25" s="450"/>
      <c r="CY25" s="450"/>
      <c r="CZ25" s="450"/>
      <c r="DA25" s="450"/>
      <c r="DB25" s="450"/>
      <c r="DC25" s="450"/>
      <c r="DD25" s="450"/>
      <c r="DE25" s="450"/>
      <c r="DF25" s="450"/>
      <c r="DG25" s="450"/>
      <c r="DH25" s="450"/>
      <c r="DI25" s="450"/>
      <c r="DJ25" s="450"/>
      <c r="DK25" s="450"/>
      <c r="DL25" s="450"/>
      <c r="DM25" s="450"/>
      <c r="DN25" s="450"/>
      <c r="DO25" s="450"/>
      <c r="DP25" s="450"/>
      <c r="DQ25" s="450"/>
      <c r="DR25" s="450"/>
      <c r="DS25" s="450"/>
      <c r="DT25" s="450"/>
      <c r="DU25" s="450"/>
      <c r="DV25" s="450"/>
      <c r="DW25" s="450"/>
      <c r="DX25" s="450"/>
      <c r="DY25" s="450"/>
      <c r="DZ25" s="450"/>
      <c r="EA25" s="450"/>
      <c r="EB25" s="450"/>
      <c r="EC25" s="450"/>
      <c r="ED25" s="450"/>
      <c r="EE25" s="450"/>
      <c r="EF25" s="450"/>
      <c r="EG25" s="450"/>
      <c r="EH25" s="450"/>
      <c r="EI25" s="450"/>
      <c r="EJ25" s="450"/>
      <c r="EK25" s="450"/>
      <c r="EL25" s="450"/>
      <c r="EM25" s="450"/>
      <c r="EN25" s="450"/>
      <c r="EO25" s="450"/>
      <c r="EP25" s="450"/>
      <c r="EQ25" s="450"/>
      <c r="ER25" s="450"/>
      <c r="ES25" s="450"/>
      <c r="ET25" s="450"/>
      <c r="EU25" s="450"/>
      <c r="EV25" s="450"/>
      <c r="EW25" s="450"/>
      <c r="EX25" s="450"/>
      <c r="EY25" s="450"/>
      <c r="EZ25" s="450"/>
      <c r="FA25" s="450"/>
      <c r="FB25" s="450"/>
      <c r="FC25" s="450"/>
      <c r="FD25" s="450"/>
      <c r="FE25" s="450"/>
      <c r="FF25" s="450"/>
      <c r="FG25" s="450"/>
      <c r="FH25" s="450"/>
      <c r="FI25" s="450"/>
      <c r="FJ25" s="450"/>
      <c r="FK25" s="450"/>
      <c r="FL25" s="450"/>
      <c r="FM25" s="450"/>
      <c r="FN25" s="450"/>
      <c r="FO25" s="450"/>
      <c r="FP25" s="450"/>
      <c r="FQ25" s="450"/>
      <c r="FR25" s="450"/>
      <c r="FS25" s="450"/>
      <c r="FT25" s="450"/>
      <c r="FU25" s="450"/>
      <c r="FV25" s="450"/>
      <c r="FW25" s="450"/>
      <c r="FX25" s="450"/>
      <c r="FY25" s="450"/>
      <c r="FZ25" s="450"/>
      <c r="GA25" s="450"/>
      <c r="GB25" s="450"/>
      <c r="GC25" s="450"/>
      <c r="GD25" s="450"/>
      <c r="GE25" s="450"/>
      <c r="GF25" s="450"/>
      <c r="GG25" s="450"/>
      <c r="GH25" s="450"/>
      <c r="GI25" s="450"/>
      <c r="GJ25" s="450"/>
      <c r="GK25" s="450"/>
      <c r="GL25" s="450"/>
      <c r="GM25" s="450"/>
      <c r="GN25" s="450"/>
      <c r="GO25" s="450"/>
      <c r="GP25" s="450"/>
      <c r="GQ25" s="450"/>
      <c r="GR25" s="450"/>
      <c r="GS25" s="450"/>
      <c r="GT25" s="450"/>
      <c r="GU25" s="450"/>
      <c r="GV25" s="450"/>
      <c r="GW25" s="450"/>
      <c r="GX25" s="450"/>
      <c r="GY25" s="450"/>
      <c r="GZ25" s="450"/>
      <c r="HA25" s="450"/>
      <c r="HB25" s="450"/>
      <c r="HC25" s="450"/>
      <c r="HD25" s="450"/>
      <c r="HE25" s="450"/>
      <c r="HF25" s="450"/>
      <c r="HG25" s="450"/>
      <c r="HH25" s="450"/>
      <c r="HI25" s="450"/>
      <c r="HJ25" s="450"/>
      <c r="HK25" s="450"/>
      <c r="HL25" s="450"/>
      <c r="HM25" s="450"/>
      <c r="HN25" s="450"/>
      <c r="HO25" s="450"/>
      <c r="HP25" s="450"/>
      <c r="HQ25" s="450"/>
      <c r="HR25" s="450"/>
      <c r="HS25" s="450"/>
      <c r="HT25" s="450"/>
      <c r="HU25" s="450"/>
      <c r="HV25" s="450"/>
      <c r="HW25" s="450"/>
      <c r="HX25" s="450"/>
      <c r="HY25" s="450"/>
      <c r="HZ25" s="450"/>
      <c r="IA25" s="450"/>
      <c r="IB25" s="450"/>
      <c r="IC25" s="450"/>
      <c r="ID25" s="450"/>
      <c r="IE25" s="450"/>
      <c r="IF25" s="450"/>
      <c r="IG25" s="450"/>
      <c r="IH25" s="450"/>
      <c r="II25" s="450"/>
      <c r="IJ25" s="450"/>
      <c r="IK25" s="450"/>
      <c r="IL25" s="450"/>
      <c r="IM25" s="450"/>
      <c r="IN25" s="450"/>
      <c r="IO25" s="450"/>
      <c r="IP25" s="450"/>
      <c r="IQ25" s="450"/>
      <c r="IR25" s="450"/>
      <c r="IS25" s="450"/>
      <c r="IT25" s="450"/>
      <c r="IU25" s="450"/>
      <c r="IV25" s="450"/>
      <c r="IW25" s="450"/>
      <c r="IX25" s="450"/>
      <c r="IY25" s="450"/>
      <c r="IZ25" s="450"/>
      <c r="JA25" s="450"/>
      <c r="JB25" s="450"/>
      <c r="JC25" s="450"/>
      <c r="JD25" s="450"/>
      <c r="JE25" s="450"/>
      <c r="JF25" s="450"/>
      <c r="JG25" s="450"/>
      <c r="JH25" s="450"/>
      <c r="JI25" s="450"/>
      <c r="JJ25" s="450"/>
      <c r="JK25" s="450"/>
      <c r="JL25" s="450"/>
      <c r="JM25" s="450"/>
      <c r="JN25" s="450"/>
      <c r="JO25" s="450"/>
    </row>
    <row r="26" spans="2:275" s="451" customFormat="1" ht="19.5" customHeight="1">
      <c r="B26" s="755"/>
      <c r="C26" s="758"/>
      <c r="D26" s="794"/>
      <c r="E26" s="770"/>
      <c r="F26" s="770"/>
      <c r="G26" s="770"/>
      <c r="H26" s="770"/>
      <c r="I26" s="799"/>
      <c r="J26" s="461"/>
      <c r="K26" s="461"/>
      <c r="L26" s="461"/>
      <c r="M26" s="461"/>
      <c r="N26" s="803">
        <f t="shared" si="0"/>
        <v>0</v>
      </c>
      <c r="O26" s="804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50"/>
      <c r="BB26" s="450"/>
      <c r="BC26" s="450"/>
      <c r="BD26" s="450"/>
      <c r="BE26" s="450"/>
      <c r="BF26" s="450"/>
      <c r="BG26" s="450"/>
      <c r="BH26" s="450"/>
      <c r="BI26" s="450"/>
      <c r="BJ26" s="450"/>
      <c r="BK26" s="450"/>
      <c r="BL26" s="450"/>
      <c r="BM26" s="450"/>
      <c r="BN26" s="450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  <c r="DD26" s="450"/>
      <c r="DE26" s="450"/>
      <c r="DF26" s="450"/>
      <c r="DG26" s="450"/>
      <c r="DH26" s="450"/>
      <c r="DI26" s="450"/>
      <c r="DJ26" s="450"/>
      <c r="DK26" s="450"/>
      <c r="DL26" s="450"/>
      <c r="DM26" s="450"/>
      <c r="DN26" s="450"/>
      <c r="DO26" s="450"/>
      <c r="DP26" s="450"/>
      <c r="DQ26" s="450"/>
      <c r="DR26" s="450"/>
      <c r="DS26" s="450"/>
      <c r="DT26" s="450"/>
      <c r="DU26" s="450"/>
      <c r="DV26" s="450"/>
      <c r="DW26" s="450"/>
      <c r="DX26" s="450"/>
      <c r="DY26" s="450"/>
      <c r="DZ26" s="450"/>
      <c r="EA26" s="450"/>
      <c r="EB26" s="450"/>
      <c r="EC26" s="450"/>
      <c r="ED26" s="450"/>
      <c r="EE26" s="450"/>
      <c r="EF26" s="450"/>
      <c r="EG26" s="450"/>
      <c r="EH26" s="450"/>
      <c r="EI26" s="450"/>
      <c r="EJ26" s="450"/>
      <c r="EK26" s="450"/>
      <c r="EL26" s="450"/>
      <c r="EM26" s="450"/>
      <c r="EN26" s="450"/>
      <c r="EO26" s="450"/>
      <c r="EP26" s="450"/>
      <c r="EQ26" s="450"/>
      <c r="ER26" s="450"/>
      <c r="ES26" s="450"/>
      <c r="ET26" s="450"/>
      <c r="EU26" s="450"/>
      <c r="EV26" s="450"/>
      <c r="EW26" s="450"/>
      <c r="EX26" s="450"/>
      <c r="EY26" s="450"/>
      <c r="EZ26" s="450"/>
      <c r="FA26" s="450"/>
      <c r="FB26" s="450"/>
      <c r="FC26" s="450"/>
      <c r="FD26" s="450"/>
      <c r="FE26" s="450"/>
      <c r="FF26" s="450"/>
      <c r="FG26" s="450"/>
      <c r="FH26" s="450"/>
      <c r="FI26" s="450"/>
      <c r="FJ26" s="450"/>
      <c r="FK26" s="450"/>
      <c r="FL26" s="450"/>
      <c r="FM26" s="450"/>
      <c r="FN26" s="450"/>
      <c r="FO26" s="450"/>
      <c r="FP26" s="450"/>
      <c r="FQ26" s="450"/>
      <c r="FR26" s="450"/>
      <c r="FS26" s="450"/>
      <c r="FT26" s="450"/>
      <c r="FU26" s="450"/>
      <c r="FV26" s="450"/>
      <c r="FW26" s="450"/>
      <c r="FX26" s="450"/>
      <c r="FY26" s="450"/>
      <c r="FZ26" s="450"/>
      <c r="GA26" s="450"/>
      <c r="GB26" s="450"/>
      <c r="GC26" s="450"/>
      <c r="GD26" s="450"/>
      <c r="GE26" s="450"/>
      <c r="GF26" s="450"/>
      <c r="GG26" s="450"/>
      <c r="GH26" s="450"/>
      <c r="GI26" s="450"/>
      <c r="GJ26" s="450"/>
      <c r="GK26" s="450"/>
      <c r="GL26" s="450"/>
      <c r="GM26" s="450"/>
      <c r="GN26" s="450"/>
      <c r="GO26" s="450"/>
      <c r="GP26" s="450"/>
      <c r="GQ26" s="450"/>
      <c r="GR26" s="450"/>
      <c r="GS26" s="450"/>
      <c r="GT26" s="450"/>
      <c r="GU26" s="450"/>
      <c r="GV26" s="450"/>
      <c r="GW26" s="450"/>
      <c r="GX26" s="450"/>
      <c r="GY26" s="450"/>
      <c r="GZ26" s="450"/>
      <c r="HA26" s="450"/>
      <c r="HB26" s="450"/>
      <c r="HC26" s="450"/>
      <c r="HD26" s="450"/>
      <c r="HE26" s="450"/>
      <c r="HF26" s="450"/>
      <c r="HG26" s="450"/>
      <c r="HH26" s="450"/>
      <c r="HI26" s="450"/>
      <c r="HJ26" s="450"/>
      <c r="HK26" s="450"/>
      <c r="HL26" s="450"/>
      <c r="HM26" s="450"/>
      <c r="HN26" s="450"/>
      <c r="HO26" s="450"/>
      <c r="HP26" s="450"/>
      <c r="HQ26" s="450"/>
      <c r="HR26" s="450"/>
      <c r="HS26" s="450"/>
      <c r="HT26" s="450"/>
      <c r="HU26" s="450"/>
      <c r="HV26" s="450"/>
      <c r="HW26" s="450"/>
      <c r="HX26" s="450"/>
      <c r="HY26" s="450"/>
      <c r="HZ26" s="450"/>
      <c r="IA26" s="450"/>
      <c r="IB26" s="450"/>
      <c r="IC26" s="450"/>
      <c r="ID26" s="450"/>
      <c r="IE26" s="450"/>
      <c r="IF26" s="450"/>
      <c r="IG26" s="450"/>
      <c r="IH26" s="450"/>
      <c r="II26" s="450"/>
      <c r="IJ26" s="450"/>
      <c r="IK26" s="450"/>
      <c r="IL26" s="450"/>
      <c r="IM26" s="450"/>
      <c r="IN26" s="450"/>
      <c r="IO26" s="450"/>
      <c r="IP26" s="450"/>
      <c r="IQ26" s="450"/>
      <c r="IR26" s="450"/>
      <c r="IS26" s="450"/>
      <c r="IT26" s="450"/>
      <c r="IU26" s="450"/>
      <c r="IV26" s="450"/>
      <c r="IW26" s="450"/>
      <c r="IX26" s="450"/>
      <c r="IY26" s="450"/>
      <c r="IZ26" s="450"/>
      <c r="JA26" s="450"/>
      <c r="JB26" s="450"/>
      <c r="JC26" s="450"/>
      <c r="JD26" s="450"/>
      <c r="JE26" s="450"/>
      <c r="JF26" s="450"/>
      <c r="JG26" s="450"/>
      <c r="JH26" s="450"/>
      <c r="JI26" s="450"/>
      <c r="JJ26" s="450"/>
      <c r="JK26" s="450"/>
      <c r="JL26" s="450"/>
      <c r="JM26" s="450"/>
      <c r="JN26" s="450"/>
      <c r="JO26" s="450"/>
    </row>
    <row r="27" spans="2:275" s="451" customFormat="1" ht="19.5" customHeight="1" thickBot="1">
      <c r="B27" s="755"/>
      <c r="C27" s="758"/>
      <c r="D27" s="795"/>
      <c r="E27" s="770"/>
      <c r="F27" s="776"/>
      <c r="G27" s="776"/>
      <c r="H27" s="776"/>
      <c r="I27" s="799"/>
      <c r="J27" s="461"/>
      <c r="K27" s="461"/>
      <c r="L27" s="461"/>
      <c r="M27" s="461"/>
      <c r="N27" s="803">
        <f t="shared" si="0"/>
        <v>0</v>
      </c>
      <c r="O27" s="804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0"/>
      <c r="BH27" s="450"/>
      <c r="BI27" s="450"/>
      <c r="BJ27" s="450"/>
      <c r="BK27" s="450"/>
      <c r="BL27" s="450"/>
      <c r="BM27" s="450"/>
      <c r="BN27" s="450"/>
      <c r="BO27" s="450"/>
      <c r="BP27" s="450"/>
      <c r="BQ27" s="450"/>
      <c r="BR27" s="450"/>
      <c r="BS27" s="450"/>
      <c r="BT27" s="450"/>
      <c r="BU27" s="450"/>
      <c r="BV27" s="450"/>
      <c r="BW27" s="450"/>
      <c r="BX27" s="450"/>
      <c r="BY27" s="450"/>
      <c r="BZ27" s="450"/>
      <c r="CA27" s="450"/>
      <c r="CB27" s="450"/>
      <c r="CC27" s="450"/>
      <c r="CD27" s="450"/>
      <c r="CE27" s="450"/>
      <c r="CF27" s="450"/>
      <c r="CG27" s="450"/>
      <c r="CH27" s="450"/>
      <c r="CI27" s="450"/>
      <c r="CJ27" s="450"/>
      <c r="CK27" s="450"/>
      <c r="CL27" s="450"/>
      <c r="CM27" s="450"/>
      <c r="CN27" s="450"/>
      <c r="CO27" s="450"/>
      <c r="CP27" s="450"/>
      <c r="CQ27" s="450"/>
      <c r="CR27" s="450"/>
      <c r="CS27" s="450"/>
      <c r="CT27" s="450"/>
      <c r="CU27" s="450"/>
      <c r="CV27" s="450"/>
      <c r="CW27" s="450"/>
      <c r="CX27" s="450"/>
      <c r="CY27" s="450"/>
      <c r="CZ27" s="450"/>
      <c r="DA27" s="450"/>
      <c r="DB27" s="450"/>
      <c r="DC27" s="450"/>
      <c r="DD27" s="450"/>
      <c r="DE27" s="450"/>
      <c r="DF27" s="450"/>
      <c r="DG27" s="450"/>
      <c r="DH27" s="450"/>
      <c r="DI27" s="450"/>
      <c r="DJ27" s="450"/>
      <c r="DK27" s="450"/>
      <c r="DL27" s="450"/>
      <c r="DM27" s="450"/>
      <c r="DN27" s="450"/>
      <c r="DO27" s="450"/>
      <c r="DP27" s="450"/>
      <c r="DQ27" s="450"/>
      <c r="DR27" s="450"/>
      <c r="DS27" s="450"/>
      <c r="DT27" s="450"/>
      <c r="DU27" s="450"/>
      <c r="DV27" s="450"/>
      <c r="DW27" s="450"/>
      <c r="DX27" s="450"/>
      <c r="DY27" s="450"/>
      <c r="DZ27" s="450"/>
      <c r="EA27" s="450"/>
      <c r="EB27" s="450"/>
      <c r="EC27" s="450"/>
      <c r="ED27" s="450"/>
      <c r="EE27" s="450"/>
      <c r="EF27" s="450"/>
      <c r="EG27" s="450"/>
      <c r="EH27" s="450"/>
      <c r="EI27" s="450"/>
      <c r="EJ27" s="450"/>
      <c r="EK27" s="450"/>
      <c r="EL27" s="450"/>
      <c r="EM27" s="450"/>
      <c r="EN27" s="450"/>
      <c r="EO27" s="450"/>
      <c r="EP27" s="450"/>
      <c r="EQ27" s="450"/>
      <c r="ER27" s="450"/>
      <c r="ES27" s="450"/>
      <c r="ET27" s="450"/>
      <c r="EU27" s="450"/>
      <c r="EV27" s="450"/>
      <c r="EW27" s="450"/>
      <c r="EX27" s="450"/>
      <c r="EY27" s="450"/>
      <c r="EZ27" s="450"/>
      <c r="FA27" s="450"/>
      <c r="FB27" s="450"/>
      <c r="FC27" s="450"/>
      <c r="FD27" s="450"/>
      <c r="FE27" s="450"/>
      <c r="FF27" s="450"/>
      <c r="FG27" s="450"/>
      <c r="FH27" s="450"/>
      <c r="FI27" s="450"/>
      <c r="FJ27" s="450"/>
      <c r="FK27" s="450"/>
      <c r="FL27" s="450"/>
      <c r="FM27" s="450"/>
      <c r="FN27" s="450"/>
      <c r="FO27" s="450"/>
      <c r="FP27" s="450"/>
      <c r="FQ27" s="450"/>
      <c r="FR27" s="450"/>
      <c r="FS27" s="450"/>
      <c r="FT27" s="450"/>
      <c r="FU27" s="450"/>
      <c r="FV27" s="450"/>
      <c r="FW27" s="450"/>
      <c r="FX27" s="450"/>
      <c r="FY27" s="450"/>
      <c r="FZ27" s="450"/>
      <c r="GA27" s="450"/>
      <c r="GB27" s="450"/>
      <c r="GC27" s="450"/>
      <c r="GD27" s="450"/>
      <c r="GE27" s="450"/>
      <c r="GF27" s="450"/>
      <c r="GG27" s="450"/>
      <c r="GH27" s="450"/>
      <c r="GI27" s="450"/>
      <c r="GJ27" s="450"/>
      <c r="GK27" s="450"/>
      <c r="GL27" s="450"/>
      <c r="GM27" s="450"/>
      <c r="GN27" s="450"/>
      <c r="GO27" s="450"/>
      <c r="GP27" s="450"/>
      <c r="GQ27" s="450"/>
      <c r="GR27" s="450"/>
      <c r="GS27" s="450"/>
      <c r="GT27" s="450"/>
      <c r="GU27" s="450"/>
      <c r="GV27" s="450"/>
      <c r="GW27" s="450"/>
      <c r="GX27" s="450"/>
      <c r="GY27" s="450"/>
      <c r="GZ27" s="450"/>
      <c r="HA27" s="450"/>
      <c r="HB27" s="450"/>
      <c r="HC27" s="450"/>
      <c r="HD27" s="450"/>
      <c r="HE27" s="450"/>
      <c r="HF27" s="450"/>
      <c r="HG27" s="450"/>
      <c r="HH27" s="450"/>
      <c r="HI27" s="450"/>
      <c r="HJ27" s="450"/>
      <c r="HK27" s="450"/>
      <c r="HL27" s="450"/>
      <c r="HM27" s="450"/>
      <c r="HN27" s="450"/>
      <c r="HO27" s="450"/>
      <c r="HP27" s="450"/>
      <c r="HQ27" s="450"/>
      <c r="HR27" s="450"/>
      <c r="HS27" s="450"/>
      <c r="HT27" s="450"/>
      <c r="HU27" s="450"/>
      <c r="HV27" s="450"/>
      <c r="HW27" s="450"/>
      <c r="HX27" s="450"/>
      <c r="HY27" s="450"/>
      <c r="HZ27" s="450"/>
      <c r="IA27" s="450"/>
      <c r="IB27" s="450"/>
      <c r="IC27" s="450"/>
      <c r="ID27" s="450"/>
      <c r="IE27" s="450"/>
      <c r="IF27" s="450"/>
      <c r="IG27" s="450"/>
      <c r="IH27" s="450"/>
      <c r="II27" s="450"/>
      <c r="IJ27" s="450"/>
      <c r="IK27" s="450"/>
      <c r="IL27" s="450"/>
      <c r="IM27" s="450"/>
      <c r="IN27" s="450"/>
      <c r="IO27" s="450"/>
      <c r="IP27" s="450"/>
      <c r="IQ27" s="450"/>
      <c r="IR27" s="450"/>
      <c r="IS27" s="450"/>
      <c r="IT27" s="450"/>
      <c r="IU27" s="450"/>
      <c r="IV27" s="450"/>
      <c r="IW27" s="450"/>
      <c r="IX27" s="450"/>
      <c r="IY27" s="450"/>
      <c r="IZ27" s="450"/>
      <c r="JA27" s="450"/>
      <c r="JB27" s="450"/>
      <c r="JC27" s="450"/>
      <c r="JD27" s="450"/>
      <c r="JE27" s="450"/>
      <c r="JF27" s="450"/>
      <c r="JG27" s="450"/>
      <c r="JH27" s="450"/>
      <c r="JI27" s="450"/>
      <c r="JJ27" s="450"/>
      <c r="JK27" s="450"/>
      <c r="JL27" s="450"/>
      <c r="JM27" s="450"/>
      <c r="JN27" s="450"/>
      <c r="JO27" s="450"/>
    </row>
    <row r="28" spans="2:275" s="451" customFormat="1" ht="19.5" customHeight="1" thickBot="1">
      <c r="B28" s="756"/>
      <c r="C28" s="759"/>
      <c r="D28" s="796">
        <f>(D27-D26)+(D25-D24)</f>
        <v>0</v>
      </c>
      <c r="E28" s="460"/>
      <c r="F28" s="773"/>
      <c r="G28" s="774"/>
      <c r="H28" s="775"/>
      <c r="I28" s="800"/>
      <c r="J28" s="459"/>
      <c r="K28" s="459"/>
      <c r="L28" s="459"/>
      <c r="M28" s="459"/>
      <c r="N28" s="805">
        <f t="shared" si="0"/>
        <v>0</v>
      </c>
      <c r="O28" s="806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50"/>
      <c r="BB28" s="450"/>
      <c r="BC28" s="450"/>
      <c r="BD28" s="450"/>
      <c r="BE28" s="450"/>
      <c r="BF28" s="450"/>
      <c r="BG28" s="450"/>
      <c r="BH28" s="450"/>
      <c r="BI28" s="450"/>
      <c r="BJ28" s="450"/>
      <c r="BK28" s="450"/>
      <c r="BL28" s="450"/>
      <c r="BM28" s="450"/>
      <c r="BN28" s="450"/>
      <c r="BO28" s="450"/>
      <c r="BP28" s="450"/>
      <c r="BQ28" s="450"/>
      <c r="BR28" s="450"/>
      <c r="BS28" s="450"/>
      <c r="BT28" s="450"/>
      <c r="BU28" s="450"/>
      <c r="BV28" s="450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0"/>
      <c r="CH28" s="450"/>
      <c r="CI28" s="450"/>
      <c r="CJ28" s="450"/>
      <c r="CK28" s="450"/>
      <c r="CL28" s="450"/>
      <c r="CM28" s="450"/>
      <c r="CN28" s="450"/>
      <c r="CO28" s="450"/>
      <c r="CP28" s="450"/>
      <c r="CQ28" s="450"/>
      <c r="CR28" s="450"/>
      <c r="CS28" s="450"/>
      <c r="CT28" s="450"/>
      <c r="CU28" s="450"/>
      <c r="CV28" s="450"/>
      <c r="CW28" s="450"/>
      <c r="CX28" s="450"/>
      <c r="CY28" s="450"/>
      <c r="CZ28" s="450"/>
      <c r="DA28" s="450"/>
      <c r="DB28" s="450"/>
      <c r="DC28" s="450"/>
      <c r="DD28" s="450"/>
      <c r="DE28" s="450"/>
      <c r="DF28" s="450"/>
      <c r="DG28" s="450"/>
      <c r="DH28" s="450"/>
      <c r="DI28" s="450"/>
      <c r="DJ28" s="450"/>
      <c r="DK28" s="450"/>
      <c r="DL28" s="450"/>
      <c r="DM28" s="450"/>
      <c r="DN28" s="450"/>
      <c r="DO28" s="450"/>
      <c r="DP28" s="450"/>
      <c r="DQ28" s="450"/>
      <c r="DR28" s="450"/>
      <c r="DS28" s="450"/>
      <c r="DT28" s="450"/>
      <c r="DU28" s="450"/>
      <c r="DV28" s="450"/>
      <c r="DW28" s="450"/>
      <c r="DX28" s="450"/>
      <c r="DY28" s="450"/>
      <c r="DZ28" s="450"/>
      <c r="EA28" s="450"/>
      <c r="EB28" s="450"/>
      <c r="EC28" s="450"/>
      <c r="ED28" s="450"/>
      <c r="EE28" s="450"/>
      <c r="EF28" s="450"/>
      <c r="EG28" s="450"/>
      <c r="EH28" s="450"/>
      <c r="EI28" s="450"/>
      <c r="EJ28" s="450"/>
      <c r="EK28" s="450"/>
      <c r="EL28" s="450"/>
      <c r="EM28" s="450"/>
      <c r="EN28" s="450"/>
      <c r="EO28" s="450"/>
      <c r="EP28" s="450"/>
      <c r="EQ28" s="450"/>
      <c r="ER28" s="450"/>
      <c r="ES28" s="450"/>
      <c r="ET28" s="450"/>
      <c r="EU28" s="450"/>
      <c r="EV28" s="450"/>
      <c r="EW28" s="450"/>
      <c r="EX28" s="450"/>
      <c r="EY28" s="450"/>
      <c r="EZ28" s="450"/>
      <c r="FA28" s="450"/>
      <c r="FB28" s="450"/>
      <c r="FC28" s="450"/>
      <c r="FD28" s="450"/>
      <c r="FE28" s="450"/>
      <c r="FF28" s="450"/>
      <c r="FG28" s="450"/>
      <c r="FH28" s="450"/>
      <c r="FI28" s="450"/>
      <c r="FJ28" s="450"/>
      <c r="FK28" s="450"/>
      <c r="FL28" s="450"/>
      <c r="FM28" s="450"/>
      <c r="FN28" s="450"/>
      <c r="FO28" s="450"/>
      <c r="FP28" s="450"/>
      <c r="FQ28" s="450"/>
      <c r="FR28" s="450"/>
      <c r="FS28" s="450"/>
      <c r="FT28" s="450"/>
      <c r="FU28" s="450"/>
      <c r="FV28" s="450"/>
      <c r="FW28" s="450"/>
      <c r="FX28" s="450"/>
      <c r="FY28" s="450"/>
      <c r="FZ28" s="450"/>
      <c r="GA28" s="450"/>
      <c r="GB28" s="450"/>
      <c r="GC28" s="450"/>
      <c r="GD28" s="450"/>
      <c r="GE28" s="450"/>
      <c r="GF28" s="450"/>
      <c r="GG28" s="450"/>
      <c r="GH28" s="450"/>
      <c r="GI28" s="450"/>
      <c r="GJ28" s="450"/>
      <c r="GK28" s="450"/>
      <c r="GL28" s="450"/>
      <c r="GM28" s="450"/>
      <c r="GN28" s="450"/>
      <c r="GO28" s="450"/>
      <c r="GP28" s="450"/>
      <c r="GQ28" s="450"/>
      <c r="GR28" s="450"/>
      <c r="GS28" s="450"/>
      <c r="GT28" s="450"/>
      <c r="GU28" s="450"/>
      <c r="GV28" s="450"/>
      <c r="GW28" s="450"/>
      <c r="GX28" s="450"/>
      <c r="GY28" s="450"/>
      <c r="GZ28" s="450"/>
      <c r="HA28" s="450"/>
      <c r="HB28" s="450"/>
      <c r="HC28" s="450"/>
      <c r="HD28" s="450"/>
      <c r="HE28" s="450"/>
      <c r="HF28" s="450"/>
      <c r="HG28" s="450"/>
      <c r="HH28" s="450"/>
      <c r="HI28" s="450"/>
      <c r="HJ28" s="450"/>
      <c r="HK28" s="450"/>
      <c r="HL28" s="450"/>
      <c r="HM28" s="450"/>
      <c r="HN28" s="450"/>
      <c r="HO28" s="450"/>
      <c r="HP28" s="450"/>
      <c r="HQ28" s="450"/>
      <c r="HR28" s="450"/>
      <c r="HS28" s="450"/>
      <c r="HT28" s="450"/>
      <c r="HU28" s="450"/>
      <c r="HV28" s="450"/>
      <c r="HW28" s="450"/>
      <c r="HX28" s="450"/>
      <c r="HY28" s="450"/>
      <c r="HZ28" s="450"/>
      <c r="IA28" s="450"/>
      <c r="IB28" s="450"/>
      <c r="IC28" s="450"/>
      <c r="ID28" s="450"/>
      <c r="IE28" s="450"/>
      <c r="IF28" s="450"/>
      <c r="IG28" s="450"/>
      <c r="IH28" s="450"/>
      <c r="II28" s="450"/>
      <c r="IJ28" s="450"/>
      <c r="IK28" s="450"/>
      <c r="IL28" s="450"/>
      <c r="IM28" s="450"/>
      <c r="IN28" s="450"/>
      <c r="IO28" s="450"/>
      <c r="IP28" s="450"/>
      <c r="IQ28" s="450"/>
      <c r="IR28" s="450"/>
      <c r="IS28" s="450"/>
      <c r="IT28" s="450"/>
      <c r="IU28" s="450"/>
      <c r="IV28" s="450"/>
      <c r="IW28" s="450"/>
      <c r="IX28" s="450"/>
      <c r="IY28" s="450"/>
      <c r="IZ28" s="450"/>
      <c r="JA28" s="450"/>
      <c r="JB28" s="450"/>
      <c r="JC28" s="450"/>
      <c r="JD28" s="450"/>
      <c r="JE28" s="450"/>
      <c r="JF28" s="450"/>
      <c r="JG28" s="450"/>
      <c r="JH28" s="450"/>
      <c r="JI28" s="450"/>
      <c r="JJ28" s="450"/>
      <c r="JK28" s="450"/>
      <c r="JL28" s="450"/>
      <c r="JM28" s="450"/>
      <c r="JN28" s="450"/>
      <c r="JO28" s="450"/>
    </row>
    <row r="29" spans="2:275" s="451" customFormat="1" ht="19.5" customHeight="1">
      <c r="B29" s="754" t="s">
        <v>60</v>
      </c>
      <c r="C29" s="757">
        <f>C24+1</f>
        <v>45651</v>
      </c>
      <c r="D29" s="793"/>
      <c r="E29" s="753"/>
      <c r="F29" s="753"/>
      <c r="G29" s="753"/>
      <c r="H29" s="753"/>
      <c r="I29" s="798"/>
      <c r="J29" s="462"/>
      <c r="K29" s="462"/>
      <c r="L29" s="462"/>
      <c r="M29" s="462"/>
      <c r="N29" s="801">
        <f t="shared" si="0"/>
        <v>0</v>
      </c>
      <c r="O29" s="802">
        <f>O24+D33</f>
        <v>0</v>
      </c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0"/>
      <c r="BA29" s="450"/>
      <c r="BB29" s="450"/>
      <c r="BC29" s="450"/>
      <c r="BD29" s="450"/>
      <c r="BE29" s="450"/>
      <c r="BF29" s="450"/>
      <c r="BG29" s="450"/>
      <c r="BH29" s="450"/>
      <c r="BI29" s="450"/>
      <c r="BJ29" s="450"/>
      <c r="BK29" s="450"/>
      <c r="BL29" s="450"/>
      <c r="BM29" s="450"/>
      <c r="BN29" s="450"/>
      <c r="BO29" s="450"/>
      <c r="BP29" s="450"/>
      <c r="BQ29" s="450"/>
      <c r="BR29" s="450"/>
      <c r="BS29" s="450"/>
      <c r="BT29" s="450"/>
      <c r="BU29" s="450"/>
      <c r="BV29" s="450"/>
      <c r="BW29" s="450"/>
      <c r="BX29" s="450"/>
      <c r="BY29" s="450"/>
      <c r="BZ29" s="450"/>
      <c r="CA29" s="450"/>
      <c r="CB29" s="450"/>
      <c r="CC29" s="450"/>
      <c r="CD29" s="450"/>
      <c r="CE29" s="450"/>
      <c r="CF29" s="450"/>
      <c r="CG29" s="450"/>
      <c r="CH29" s="450"/>
      <c r="CI29" s="450"/>
      <c r="CJ29" s="450"/>
      <c r="CK29" s="450"/>
      <c r="CL29" s="450"/>
      <c r="CM29" s="450"/>
      <c r="CN29" s="450"/>
      <c r="CO29" s="450"/>
      <c r="CP29" s="450"/>
      <c r="CQ29" s="450"/>
      <c r="CR29" s="450"/>
      <c r="CS29" s="450"/>
      <c r="CT29" s="450"/>
      <c r="CU29" s="450"/>
      <c r="CV29" s="450"/>
      <c r="CW29" s="450"/>
      <c r="CX29" s="450"/>
      <c r="CY29" s="450"/>
      <c r="CZ29" s="450"/>
      <c r="DA29" s="450"/>
      <c r="DB29" s="450"/>
      <c r="DC29" s="450"/>
      <c r="DD29" s="450"/>
      <c r="DE29" s="450"/>
      <c r="DF29" s="450"/>
      <c r="DG29" s="450"/>
      <c r="DH29" s="450"/>
      <c r="DI29" s="450"/>
      <c r="DJ29" s="450"/>
      <c r="DK29" s="450"/>
      <c r="DL29" s="450"/>
      <c r="DM29" s="450"/>
      <c r="DN29" s="450"/>
      <c r="DO29" s="450"/>
      <c r="DP29" s="450"/>
      <c r="DQ29" s="450"/>
      <c r="DR29" s="450"/>
      <c r="DS29" s="450"/>
      <c r="DT29" s="450"/>
      <c r="DU29" s="450"/>
      <c r="DV29" s="450"/>
      <c r="DW29" s="450"/>
      <c r="DX29" s="450"/>
      <c r="DY29" s="450"/>
      <c r="DZ29" s="450"/>
      <c r="EA29" s="450"/>
      <c r="EB29" s="450"/>
      <c r="EC29" s="450"/>
      <c r="ED29" s="450"/>
      <c r="EE29" s="450"/>
      <c r="EF29" s="450"/>
      <c r="EG29" s="450"/>
      <c r="EH29" s="450"/>
      <c r="EI29" s="450"/>
      <c r="EJ29" s="450"/>
      <c r="EK29" s="450"/>
      <c r="EL29" s="450"/>
      <c r="EM29" s="450"/>
      <c r="EN29" s="450"/>
      <c r="EO29" s="450"/>
      <c r="EP29" s="450"/>
      <c r="EQ29" s="450"/>
      <c r="ER29" s="450"/>
      <c r="ES29" s="450"/>
      <c r="ET29" s="450"/>
      <c r="EU29" s="450"/>
      <c r="EV29" s="450"/>
      <c r="EW29" s="450"/>
      <c r="EX29" s="450"/>
      <c r="EY29" s="450"/>
      <c r="EZ29" s="450"/>
      <c r="FA29" s="450"/>
      <c r="FB29" s="450"/>
      <c r="FC29" s="450"/>
      <c r="FD29" s="450"/>
      <c r="FE29" s="450"/>
      <c r="FF29" s="450"/>
      <c r="FG29" s="450"/>
      <c r="FH29" s="450"/>
      <c r="FI29" s="450"/>
      <c r="FJ29" s="450"/>
      <c r="FK29" s="450"/>
      <c r="FL29" s="450"/>
      <c r="FM29" s="450"/>
      <c r="FN29" s="450"/>
      <c r="FO29" s="450"/>
      <c r="FP29" s="450"/>
      <c r="FQ29" s="450"/>
      <c r="FR29" s="450"/>
      <c r="FS29" s="450"/>
      <c r="FT29" s="450"/>
      <c r="FU29" s="450"/>
      <c r="FV29" s="450"/>
      <c r="FW29" s="450"/>
      <c r="FX29" s="450"/>
      <c r="FY29" s="450"/>
      <c r="FZ29" s="450"/>
      <c r="GA29" s="450"/>
      <c r="GB29" s="450"/>
      <c r="GC29" s="450"/>
      <c r="GD29" s="450"/>
      <c r="GE29" s="450"/>
      <c r="GF29" s="450"/>
      <c r="GG29" s="450"/>
      <c r="GH29" s="450"/>
      <c r="GI29" s="450"/>
      <c r="GJ29" s="450"/>
      <c r="GK29" s="450"/>
      <c r="GL29" s="450"/>
      <c r="GM29" s="450"/>
      <c r="GN29" s="450"/>
      <c r="GO29" s="450"/>
      <c r="GP29" s="450"/>
      <c r="GQ29" s="450"/>
      <c r="GR29" s="450"/>
      <c r="GS29" s="450"/>
      <c r="GT29" s="450"/>
      <c r="GU29" s="450"/>
      <c r="GV29" s="450"/>
      <c r="GW29" s="450"/>
      <c r="GX29" s="450"/>
      <c r="GY29" s="450"/>
      <c r="GZ29" s="450"/>
      <c r="HA29" s="450"/>
      <c r="HB29" s="450"/>
      <c r="HC29" s="450"/>
      <c r="HD29" s="450"/>
      <c r="HE29" s="450"/>
      <c r="HF29" s="450"/>
      <c r="HG29" s="450"/>
      <c r="HH29" s="450"/>
      <c r="HI29" s="450"/>
      <c r="HJ29" s="450"/>
      <c r="HK29" s="450"/>
      <c r="HL29" s="450"/>
      <c r="HM29" s="450"/>
      <c r="HN29" s="450"/>
      <c r="HO29" s="450"/>
      <c r="HP29" s="450"/>
      <c r="HQ29" s="450"/>
      <c r="HR29" s="450"/>
      <c r="HS29" s="450"/>
      <c r="HT29" s="450"/>
      <c r="HU29" s="450"/>
      <c r="HV29" s="450"/>
      <c r="HW29" s="450"/>
      <c r="HX29" s="450"/>
      <c r="HY29" s="450"/>
      <c r="HZ29" s="450"/>
      <c r="IA29" s="450"/>
      <c r="IB29" s="450"/>
      <c r="IC29" s="450"/>
      <c r="ID29" s="450"/>
      <c r="IE29" s="450"/>
      <c r="IF29" s="450"/>
      <c r="IG29" s="450"/>
      <c r="IH29" s="450"/>
      <c r="II29" s="450"/>
      <c r="IJ29" s="450"/>
      <c r="IK29" s="450"/>
      <c r="IL29" s="450"/>
      <c r="IM29" s="450"/>
      <c r="IN29" s="450"/>
      <c r="IO29" s="450"/>
      <c r="IP29" s="450"/>
      <c r="IQ29" s="450"/>
      <c r="IR29" s="450"/>
      <c r="IS29" s="450"/>
      <c r="IT29" s="450"/>
      <c r="IU29" s="450"/>
      <c r="IV29" s="450"/>
      <c r="IW29" s="450"/>
      <c r="IX29" s="450"/>
      <c r="IY29" s="450"/>
      <c r="IZ29" s="450"/>
      <c r="JA29" s="450"/>
      <c r="JB29" s="450"/>
      <c r="JC29" s="450"/>
      <c r="JD29" s="450"/>
      <c r="JE29" s="450"/>
      <c r="JF29" s="450"/>
      <c r="JG29" s="450"/>
      <c r="JH29" s="450"/>
      <c r="JI29" s="450"/>
      <c r="JJ29" s="450"/>
      <c r="JK29" s="450"/>
      <c r="JL29" s="450"/>
      <c r="JM29" s="450"/>
      <c r="JN29" s="450"/>
      <c r="JO29" s="450"/>
    </row>
    <row r="30" spans="2:275" s="451" customFormat="1" ht="19.5" customHeight="1">
      <c r="B30" s="755"/>
      <c r="C30" s="758"/>
      <c r="D30" s="794"/>
      <c r="E30" s="770"/>
      <c r="F30" s="770"/>
      <c r="G30" s="770"/>
      <c r="H30" s="770"/>
      <c r="I30" s="799"/>
      <c r="J30" s="461"/>
      <c r="K30" s="461"/>
      <c r="L30" s="461"/>
      <c r="M30" s="461"/>
      <c r="N30" s="803">
        <f t="shared" si="0"/>
        <v>0</v>
      </c>
      <c r="O30" s="804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450"/>
      <c r="BI30" s="450"/>
      <c r="BJ30" s="450"/>
      <c r="BK30" s="450"/>
      <c r="BL30" s="450"/>
      <c r="BM30" s="450"/>
      <c r="BN30" s="450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0"/>
      <c r="DC30" s="450"/>
      <c r="DD30" s="450"/>
      <c r="DE30" s="450"/>
      <c r="DF30" s="450"/>
      <c r="DG30" s="450"/>
      <c r="DH30" s="450"/>
      <c r="DI30" s="450"/>
      <c r="DJ30" s="450"/>
      <c r="DK30" s="450"/>
      <c r="DL30" s="450"/>
      <c r="DM30" s="450"/>
      <c r="DN30" s="450"/>
      <c r="DO30" s="450"/>
      <c r="DP30" s="450"/>
      <c r="DQ30" s="450"/>
      <c r="DR30" s="450"/>
      <c r="DS30" s="450"/>
      <c r="DT30" s="450"/>
      <c r="DU30" s="450"/>
      <c r="DV30" s="450"/>
      <c r="DW30" s="450"/>
      <c r="DX30" s="450"/>
      <c r="DY30" s="450"/>
      <c r="DZ30" s="450"/>
      <c r="EA30" s="450"/>
      <c r="EB30" s="450"/>
      <c r="EC30" s="450"/>
      <c r="ED30" s="450"/>
      <c r="EE30" s="450"/>
      <c r="EF30" s="450"/>
      <c r="EG30" s="450"/>
      <c r="EH30" s="450"/>
      <c r="EI30" s="450"/>
      <c r="EJ30" s="450"/>
      <c r="EK30" s="450"/>
      <c r="EL30" s="450"/>
      <c r="EM30" s="450"/>
      <c r="EN30" s="450"/>
      <c r="EO30" s="450"/>
      <c r="EP30" s="450"/>
      <c r="EQ30" s="450"/>
      <c r="ER30" s="450"/>
      <c r="ES30" s="450"/>
      <c r="ET30" s="450"/>
      <c r="EU30" s="450"/>
      <c r="EV30" s="450"/>
      <c r="EW30" s="450"/>
      <c r="EX30" s="450"/>
      <c r="EY30" s="450"/>
      <c r="EZ30" s="450"/>
      <c r="FA30" s="450"/>
      <c r="FB30" s="450"/>
      <c r="FC30" s="450"/>
      <c r="FD30" s="450"/>
      <c r="FE30" s="450"/>
      <c r="FF30" s="450"/>
      <c r="FG30" s="450"/>
      <c r="FH30" s="450"/>
      <c r="FI30" s="450"/>
      <c r="FJ30" s="450"/>
      <c r="FK30" s="450"/>
      <c r="FL30" s="450"/>
      <c r="FM30" s="450"/>
      <c r="FN30" s="450"/>
      <c r="FO30" s="450"/>
      <c r="FP30" s="450"/>
      <c r="FQ30" s="450"/>
      <c r="FR30" s="450"/>
      <c r="FS30" s="450"/>
      <c r="FT30" s="450"/>
      <c r="FU30" s="450"/>
      <c r="FV30" s="450"/>
      <c r="FW30" s="450"/>
      <c r="FX30" s="450"/>
      <c r="FY30" s="450"/>
      <c r="FZ30" s="450"/>
      <c r="GA30" s="450"/>
      <c r="GB30" s="450"/>
      <c r="GC30" s="450"/>
      <c r="GD30" s="450"/>
      <c r="GE30" s="450"/>
      <c r="GF30" s="450"/>
      <c r="GG30" s="450"/>
      <c r="GH30" s="450"/>
      <c r="GI30" s="450"/>
      <c r="GJ30" s="450"/>
      <c r="GK30" s="450"/>
      <c r="GL30" s="450"/>
      <c r="GM30" s="450"/>
      <c r="GN30" s="450"/>
      <c r="GO30" s="450"/>
      <c r="GP30" s="450"/>
      <c r="GQ30" s="450"/>
      <c r="GR30" s="450"/>
      <c r="GS30" s="450"/>
      <c r="GT30" s="450"/>
      <c r="GU30" s="450"/>
      <c r="GV30" s="450"/>
      <c r="GW30" s="450"/>
      <c r="GX30" s="450"/>
      <c r="GY30" s="450"/>
      <c r="GZ30" s="450"/>
      <c r="HA30" s="450"/>
      <c r="HB30" s="450"/>
      <c r="HC30" s="450"/>
      <c r="HD30" s="450"/>
      <c r="HE30" s="450"/>
      <c r="HF30" s="450"/>
      <c r="HG30" s="450"/>
      <c r="HH30" s="450"/>
      <c r="HI30" s="450"/>
      <c r="HJ30" s="450"/>
      <c r="HK30" s="450"/>
      <c r="HL30" s="450"/>
      <c r="HM30" s="450"/>
      <c r="HN30" s="450"/>
      <c r="HO30" s="450"/>
      <c r="HP30" s="450"/>
      <c r="HQ30" s="450"/>
      <c r="HR30" s="450"/>
      <c r="HS30" s="450"/>
      <c r="HT30" s="450"/>
      <c r="HU30" s="450"/>
      <c r="HV30" s="450"/>
      <c r="HW30" s="450"/>
      <c r="HX30" s="450"/>
      <c r="HY30" s="450"/>
      <c r="HZ30" s="450"/>
      <c r="IA30" s="450"/>
      <c r="IB30" s="450"/>
      <c r="IC30" s="450"/>
      <c r="ID30" s="450"/>
      <c r="IE30" s="450"/>
      <c r="IF30" s="450"/>
      <c r="IG30" s="450"/>
      <c r="IH30" s="450"/>
      <c r="II30" s="450"/>
      <c r="IJ30" s="450"/>
      <c r="IK30" s="450"/>
      <c r="IL30" s="450"/>
      <c r="IM30" s="450"/>
      <c r="IN30" s="450"/>
      <c r="IO30" s="450"/>
      <c r="IP30" s="450"/>
      <c r="IQ30" s="450"/>
      <c r="IR30" s="450"/>
      <c r="IS30" s="450"/>
      <c r="IT30" s="450"/>
      <c r="IU30" s="450"/>
      <c r="IV30" s="450"/>
      <c r="IW30" s="450"/>
      <c r="IX30" s="450"/>
      <c r="IY30" s="450"/>
      <c r="IZ30" s="450"/>
      <c r="JA30" s="450"/>
      <c r="JB30" s="450"/>
      <c r="JC30" s="450"/>
      <c r="JD30" s="450"/>
      <c r="JE30" s="450"/>
      <c r="JF30" s="450"/>
      <c r="JG30" s="450"/>
      <c r="JH30" s="450"/>
      <c r="JI30" s="450"/>
      <c r="JJ30" s="450"/>
      <c r="JK30" s="450"/>
      <c r="JL30" s="450"/>
      <c r="JM30" s="450"/>
      <c r="JN30" s="450"/>
      <c r="JO30" s="450"/>
    </row>
    <row r="31" spans="2:275" s="451" customFormat="1" ht="19.5" customHeight="1">
      <c r="B31" s="755"/>
      <c r="C31" s="758"/>
      <c r="D31" s="794"/>
      <c r="E31" s="770"/>
      <c r="F31" s="770"/>
      <c r="G31" s="770"/>
      <c r="H31" s="770"/>
      <c r="I31" s="799"/>
      <c r="J31" s="461"/>
      <c r="K31" s="461"/>
      <c r="L31" s="461"/>
      <c r="M31" s="461"/>
      <c r="N31" s="803">
        <f t="shared" si="0"/>
        <v>0</v>
      </c>
      <c r="O31" s="804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  <c r="AY31" s="450"/>
      <c r="AZ31" s="450"/>
      <c r="BA31" s="450"/>
      <c r="BB31" s="450"/>
      <c r="BC31" s="450"/>
      <c r="BD31" s="450"/>
      <c r="BE31" s="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  <c r="CY31" s="450"/>
      <c r="CZ31" s="450"/>
      <c r="DA31" s="450"/>
      <c r="DB31" s="450"/>
      <c r="DC31" s="450"/>
      <c r="DD31" s="450"/>
      <c r="DE31" s="450"/>
      <c r="DF31" s="450"/>
      <c r="DG31" s="450"/>
      <c r="DH31" s="450"/>
      <c r="DI31" s="450"/>
      <c r="DJ31" s="450"/>
      <c r="DK31" s="450"/>
      <c r="DL31" s="450"/>
      <c r="DM31" s="450"/>
      <c r="DN31" s="450"/>
      <c r="DO31" s="450"/>
      <c r="DP31" s="450"/>
      <c r="DQ31" s="450"/>
      <c r="DR31" s="450"/>
      <c r="DS31" s="450"/>
      <c r="DT31" s="450"/>
      <c r="DU31" s="450"/>
      <c r="DV31" s="450"/>
      <c r="DW31" s="450"/>
      <c r="DX31" s="450"/>
      <c r="DY31" s="450"/>
      <c r="DZ31" s="450"/>
      <c r="EA31" s="450"/>
      <c r="EB31" s="450"/>
      <c r="EC31" s="450"/>
      <c r="ED31" s="450"/>
      <c r="EE31" s="450"/>
      <c r="EF31" s="450"/>
      <c r="EG31" s="450"/>
      <c r="EH31" s="450"/>
      <c r="EI31" s="450"/>
      <c r="EJ31" s="450"/>
      <c r="EK31" s="450"/>
      <c r="EL31" s="450"/>
      <c r="EM31" s="450"/>
      <c r="EN31" s="450"/>
      <c r="EO31" s="450"/>
      <c r="EP31" s="450"/>
      <c r="EQ31" s="450"/>
      <c r="ER31" s="450"/>
      <c r="ES31" s="450"/>
      <c r="ET31" s="450"/>
      <c r="EU31" s="450"/>
      <c r="EV31" s="450"/>
      <c r="EW31" s="450"/>
      <c r="EX31" s="450"/>
      <c r="EY31" s="450"/>
      <c r="EZ31" s="450"/>
      <c r="FA31" s="450"/>
      <c r="FB31" s="450"/>
      <c r="FC31" s="450"/>
      <c r="FD31" s="450"/>
      <c r="FE31" s="450"/>
      <c r="FF31" s="450"/>
      <c r="FG31" s="450"/>
      <c r="FH31" s="450"/>
      <c r="FI31" s="450"/>
      <c r="FJ31" s="450"/>
      <c r="FK31" s="450"/>
      <c r="FL31" s="450"/>
      <c r="FM31" s="450"/>
      <c r="FN31" s="450"/>
      <c r="FO31" s="450"/>
      <c r="FP31" s="450"/>
      <c r="FQ31" s="450"/>
      <c r="FR31" s="450"/>
      <c r="FS31" s="450"/>
      <c r="FT31" s="450"/>
      <c r="FU31" s="450"/>
      <c r="FV31" s="450"/>
      <c r="FW31" s="450"/>
      <c r="FX31" s="450"/>
      <c r="FY31" s="450"/>
      <c r="FZ31" s="450"/>
      <c r="GA31" s="450"/>
      <c r="GB31" s="450"/>
      <c r="GC31" s="450"/>
      <c r="GD31" s="450"/>
      <c r="GE31" s="450"/>
      <c r="GF31" s="450"/>
      <c r="GG31" s="450"/>
      <c r="GH31" s="450"/>
      <c r="GI31" s="450"/>
      <c r="GJ31" s="450"/>
      <c r="GK31" s="450"/>
      <c r="GL31" s="450"/>
      <c r="GM31" s="450"/>
      <c r="GN31" s="450"/>
      <c r="GO31" s="450"/>
      <c r="GP31" s="450"/>
      <c r="GQ31" s="450"/>
      <c r="GR31" s="450"/>
      <c r="GS31" s="450"/>
      <c r="GT31" s="450"/>
      <c r="GU31" s="450"/>
      <c r="GV31" s="450"/>
      <c r="GW31" s="450"/>
      <c r="GX31" s="450"/>
      <c r="GY31" s="450"/>
      <c r="GZ31" s="450"/>
      <c r="HA31" s="450"/>
      <c r="HB31" s="450"/>
      <c r="HC31" s="450"/>
      <c r="HD31" s="450"/>
      <c r="HE31" s="450"/>
      <c r="HF31" s="450"/>
      <c r="HG31" s="450"/>
      <c r="HH31" s="450"/>
      <c r="HI31" s="450"/>
      <c r="HJ31" s="450"/>
      <c r="HK31" s="450"/>
      <c r="HL31" s="450"/>
      <c r="HM31" s="450"/>
      <c r="HN31" s="450"/>
      <c r="HO31" s="450"/>
      <c r="HP31" s="450"/>
      <c r="HQ31" s="450"/>
      <c r="HR31" s="450"/>
      <c r="HS31" s="450"/>
      <c r="HT31" s="450"/>
      <c r="HU31" s="450"/>
      <c r="HV31" s="450"/>
      <c r="HW31" s="450"/>
      <c r="HX31" s="450"/>
      <c r="HY31" s="450"/>
      <c r="HZ31" s="450"/>
      <c r="IA31" s="450"/>
      <c r="IB31" s="450"/>
      <c r="IC31" s="450"/>
      <c r="ID31" s="450"/>
      <c r="IE31" s="450"/>
      <c r="IF31" s="450"/>
      <c r="IG31" s="450"/>
      <c r="IH31" s="450"/>
      <c r="II31" s="450"/>
      <c r="IJ31" s="450"/>
      <c r="IK31" s="450"/>
      <c r="IL31" s="450"/>
      <c r="IM31" s="450"/>
      <c r="IN31" s="450"/>
      <c r="IO31" s="450"/>
      <c r="IP31" s="450"/>
      <c r="IQ31" s="450"/>
      <c r="IR31" s="450"/>
      <c r="IS31" s="450"/>
      <c r="IT31" s="450"/>
      <c r="IU31" s="450"/>
      <c r="IV31" s="450"/>
      <c r="IW31" s="450"/>
      <c r="IX31" s="450"/>
      <c r="IY31" s="450"/>
      <c r="IZ31" s="450"/>
      <c r="JA31" s="450"/>
      <c r="JB31" s="450"/>
      <c r="JC31" s="450"/>
      <c r="JD31" s="450"/>
      <c r="JE31" s="450"/>
      <c r="JF31" s="450"/>
      <c r="JG31" s="450"/>
      <c r="JH31" s="450"/>
      <c r="JI31" s="450"/>
      <c r="JJ31" s="450"/>
      <c r="JK31" s="450"/>
      <c r="JL31" s="450"/>
      <c r="JM31" s="450"/>
      <c r="JN31" s="450"/>
      <c r="JO31" s="450"/>
    </row>
    <row r="32" spans="2:275" s="451" customFormat="1" ht="19.5" customHeight="1" thickBot="1">
      <c r="B32" s="755"/>
      <c r="C32" s="758"/>
      <c r="D32" s="795"/>
      <c r="E32" s="770"/>
      <c r="F32" s="770"/>
      <c r="G32" s="770"/>
      <c r="H32" s="770"/>
      <c r="I32" s="799"/>
      <c r="J32" s="461"/>
      <c r="K32" s="461"/>
      <c r="L32" s="461"/>
      <c r="M32" s="461"/>
      <c r="N32" s="803">
        <f t="shared" si="0"/>
        <v>0</v>
      </c>
      <c r="O32" s="804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0"/>
      <c r="AT32" s="450"/>
      <c r="AU32" s="450"/>
      <c r="AV32" s="450"/>
      <c r="AW32" s="450"/>
      <c r="AX32" s="450"/>
      <c r="AY32" s="450"/>
      <c r="AZ32" s="450"/>
      <c r="BA32" s="450"/>
      <c r="BB32" s="450"/>
      <c r="BC32" s="450"/>
      <c r="BD32" s="450"/>
      <c r="BE32" s="450"/>
      <c r="BF32" s="450"/>
      <c r="BG32" s="450"/>
      <c r="BH32" s="450"/>
      <c r="BI32" s="450"/>
      <c r="BJ32" s="450"/>
      <c r="BK32" s="450"/>
      <c r="BL32" s="450"/>
      <c r="BM32" s="450"/>
      <c r="BN32" s="450"/>
      <c r="BO32" s="450"/>
      <c r="BP32" s="450"/>
      <c r="BQ32" s="450"/>
      <c r="BR32" s="450"/>
      <c r="BS32" s="450"/>
      <c r="BT32" s="450"/>
      <c r="BU32" s="450"/>
      <c r="BV32" s="450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0"/>
      <c r="CH32" s="450"/>
      <c r="CI32" s="450"/>
      <c r="CJ32" s="450"/>
      <c r="CK32" s="450"/>
      <c r="CL32" s="450"/>
      <c r="CM32" s="450"/>
      <c r="CN32" s="450"/>
      <c r="CO32" s="450"/>
      <c r="CP32" s="450"/>
      <c r="CQ32" s="450"/>
      <c r="CR32" s="450"/>
      <c r="CS32" s="450"/>
      <c r="CT32" s="450"/>
      <c r="CU32" s="450"/>
      <c r="CV32" s="450"/>
      <c r="CW32" s="450"/>
      <c r="CX32" s="450"/>
      <c r="CY32" s="450"/>
      <c r="CZ32" s="450"/>
      <c r="DA32" s="450"/>
      <c r="DB32" s="450"/>
      <c r="DC32" s="450"/>
      <c r="DD32" s="450"/>
      <c r="DE32" s="450"/>
      <c r="DF32" s="450"/>
      <c r="DG32" s="450"/>
      <c r="DH32" s="450"/>
      <c r="DI32" s="450"/>
      <c r="DJ32" s="450"/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0"/>
      <c r="DV32" s="450"/>
      <c r="DW32" s="450"/>
      <c r="DX32" s="450"/>
      <c r="DY32" s="450"/>
      <c r="DZ32" s="450"/>
      <c r="EA32" s="450"/>
      <c r="EB32" s="450"/>
      <c r="EC32" s="450"/>
      <c r="ED32" s="450"/>
      <c r="EE32" s="450"/>
      <c r="EF32" s="450"/>
      <c r="EG32" s="450"/>
      <c r="EH32" s="450"/>
      <c r="EI32" s="450"/>
      <c r="EJ32" s="450"/>
      <c r="EK32" s="450"/>
      <c r="EL32" s="450"/>
      <c r="EM32" s="450"/>
      <c r="EN32" s="450"/>
      <c r="EO32" s="450"/>
      <c r="EP32" s="450"/>
      <c r="EQ32" s="450"/>
      <c r="ER32" s="450"/>
      <c r="ES32" s="450"/>
      <c r="ET32" s="450"/>
      <c r="EU32" s="450"/>
      <c r="EV32" s="450"/>
      <c r="EW32" s="450"/>
      <c r="EX32" s="450"/>
      <c r="EY32" s="450"/>
      <c r="EZ32" s="450"/>
      <c r="FA32" s="450"/>
      <c r="FB32" s="450"/>
      <c r="FC32" s="450"/>
      <c r="FD32" s="450"/>
      <c r="FE32" s="450"/>
      <c r="FF32" s="450"/>
      <c r="FG32" s="450"/>
      <c r="FH32" s="450"/>
      <c r="FI32" s="450"/>
      <c r="FJ32" s="450"/>
      <c r="FK32" s="450"/>
      <c r="FL32" s="450"/>
      <c r="FM32" s="450"/>
      <c r="FN32" s="450"/>
      <c r="FO32" s="450"/>
      <c r="FP32" s="450"/>
      <c r="FQ32" s="450"/>
      <c r="FR32" s="450"/>
      <c r="FS32" s="450"/>
      <c r="FT32" s="450"/>
      <c r="FU32" s="450"/>
      <c r="FV32" s="450"/>
      <c r="FW32" s="450"/>
      <c r="FX32" s="450"/>
      <c r="FY32" s="450"/>
      <c r="FZ32" s="450"/>
      <c r="GA32" s="450"/>
      <c r="GB32" s="450"/>
      <c r="GC32" s="450"/>
      <c r="GD32" s="450"/>
      <c r="GE32" s="450"/>
      <c r="GF32" s="450"/>
      <c r="GG32" s="450"/>
      <c r="GH32" s="450"/>
      <c r="GI32" s="450"/>
      <c r="GJ32" s="450"/>
      <c r="GK32" s="450"/>
      <c r="GL32" s="450"/>
      <c r="GM32" s="450"/>
      <c r="GN32" s="450"/>
      <c r="GO32" s="450"/>
      <c r="GP32" s="450"/>
      <c r="GQ32" s="450"/>
      <c r="GR32" s="450"/>
      <c r="GS32" s="450"/>
      <c r="GT32" s="450"/>
      <c r="GU32" s="450"/>
      <c r="GV32" s="450"/>
      <c r="GW32" s="450"/>
      <c r="GX32" s="450"/>
      <c r="GY32" s="450"/>
      <c r="GZ32" s="450"/>
      <c r="HA32" s="450"/>
      <c r="HB32" s="450"/>
      <c r="HC32" s="450"/>
      <c r="HD32" s="450"/>
      <c r="HE32" s="450"/>
      <c r="HF32" s="450"/>
      <c r="HG32" s="450"/>
      <c r="HH32" s="450"/>
      <c r="HI32" s="450"/>
      <c r="HJ32" s="450"/>
      <c r="HK32" s="450"/>
      <c r="HL32" s="450"/>
      <c r="HM32" s="450"/>
      <c r="HN32" s="450"/>
      <c r="HO32" s="450"/>
      <c r="HP32" s="450"/>
      <c r="HQ32" s="450"/>
      <c r="HR32" s="450"/>
      <c r="HS32" s="450"/>
      <c r="HT32" s="450"/>
      <c r="HU32" s="450"/>
      <c r="HV32" s="450"/>
      <c r="HW32" s="450"/>
      <c r="HX32" s="450"/>
      <c r="HY32" s="450"/>
      <c r="HZ32" s="450"/>
      <c r="IA32" s="450"/>
      <c r="IB32" s="450"/>
      <c r="IC32" s="450"/>
      <c r="ID32" s="450"/>
      <c r="IE32" s="450"/>
      <c r="IF32" s="450"/>
      <c r="IG32" s="450"/>
      <c r="IH32" s="450"/>
      <c r="II32" s="450"/>
      <c r="IJ32" s="450"/>
      <c r="IK32" s="450"/>
      <c r="IL32" s="450"/>
      <c r="IM32" s="450"/>
      <c r="IN32" s="450"/>
      <c r="IO32" s="450"/>
      <c r="IP32" s="450"/>
      <c r="IQ32" s="450"/>
      <c r="IR32" s="450"/>
      <c r="IS32" s="450"/>
      <c r="IT32" s="450"/>
      <c r="IU32" s="450"/>
      <c r="IV32" s="450"/>
      <c r="IW32" s="450"/>
      <c r="IX32" s="450"/>
      <c r="IY32" s="450"/>
      <c r="IZ32" s="450"/>
      <c r="JA32" s="450"/>
      <c r="JB32" s="450"/>
      <c r="JC32" s="450"/>
      <c r="JD32" s="450"/>
      <c r="JE32" s="450"/>
      <c r="JF32" s="450"/>
      <c r="JG32" s="450"/>
      <c r="JH32" s="450"/>
      <c r="JI32" s="450"/>
      <c r="JJ32" s="450"/>
      <c r="JK32" s="450"/>
      <c r="JL32" s="450"/>
      <c r="JM32" s="450"/>
      <c r="JN32" s="450"/>
      <c r="JO32" s="450"/>
    </row>
    <row r="33" spans="2:275" s="451" customFormat="1" ht="19.5" customHeight="1" thickBot="1">
      <c r="B33" s="756"/>
      <c r="C33" s="759"/>
      <c r="D33" s="796">
        <f>(D32-D31)+(D30-D29)</f>
        <v>0</v>
      </c>
      <c r="E33" s="460"/>
      <c r="F33" s="773"/>
      <c r="G33" s="774"/>
      <c r="H33" s="775"/>
      <c r="I33" s="800"/>
      <c r="J33" s="459"/>
      <c r="K33" s="459"/>
      <c r="L33" s="459"/>
      <c r="M33" s="459"/>
      <c r="N33" s="805">
        <f t="shared" si="0"/>
        <v>0</v>
      </c>
      <c r="O33" s="806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450"/>
      <c r="BI33" s="450"/>
      <c r="BJ33" s="450"/>
      <c r="BK33" s="450"/>
      <c r="BL33" s="450"/>
      <c r="BM33" s="450"/>
      <c r="BN33" s="450"/>
      <c r="BO33" s="450"/>
      <c r="BP33" s="450"/>
      <c r="BQ33" s="450"/>
      <c r="BR33" s="450"/>
      <c r="BS33" s="450"/>
      <c r="BT33" s="450"/>
      <c r="BU33" s="450"/>
      <c r="BV33" s="450"/>
      <c r="BW33" s="450"/>
      <c r="BX33" s="450"/>
      <c r="BY33" s="450"/>
      <c r="BZ33" s="450"/>
      <c r="CA33" s="450"/>
      <c r="CB33" s="450"/>
      <c r="CC33" s="450"/>
      <c r="CD33" s="450"/>
      <c r="CE33" s="450"/>
      <c r="CF33" s="450"/>
      <c r="CG33" s="450"/>
      <c r="CH33" s="450"/>
      <c r="CI33" s="450"/>
      <c r="CJ33" s="450"/>
      <c r="CK33" s="450"/>
      <c r="CL33" s="450"/>
      <c r="CM33" s="450"/>
      <c r="CN33" s="450"/>
      <c r="CO33" s="450"/>
      <c r="CP33" s="450"/>
      <c r="CQ33" s="450"/>
      <c r="CR33" s="450"/>
      <c r="CS33" s="450"/>
      <c r="CT33" s="450"/>
      <c r="CU33" s="450"/>
      <c r="CV33" s="450"/>
      <c r="CW33" s="450"/>
      <c r="CX33" s="450"/>
      <c r="CY33" s="450"/>
      <c r="CZ33" s="450"/>
      <c r="DA33" s="450"/>
      <c r="DB33" s="450"/>
      <c r="DC33" s="450"/>
      <c r="DD33" s="450"/>
      <c r="DE33" s="450"/>
      <c r="DF33" s="450"/>
      <c r="DG33" s="450"/>
      <c r="DH33" s="450"/>
      <c r="DI33" s="450"/>
      <c r="DJ33" s="450"/>
      <c r="DK33" s="450"/>
      <c r="DL33" s="450"/>
      <c r="DM33" s="450"/>
      <c r="DN33" s="450"/>
      <c r="DO33" s="450"/>
      <c r="DP33" s="450"/>
      <c r="DQ33" s="450"/>
      <c r="DR33" s="450"/>
      <c r="DS33" s="450"/>
      <c r="DT33" s="450"/>
      <c r="DU33" s="450"/>
      <c r="DV33" s="450"/>
      <c r="DW33" s="450"/>
      <c r="DX33" s="450"/>
      <c r="DY33" s="450"/>
      <c r="DZ33" s="450"/>
      <c r="EA33" s="450"/>
      <c r="EB33" s="450"/>
      <c r="EC33" s="450"/>
      <c r="ED33" s="450"/>
      <c r="EE33" s="450"/>
      <c r="EF33" s="450"/>
      <c r="EG33" s="450"/>
      <c r="EH33" s="450"/>
      <c r="EI33" s="450"/>
      <c r="EJ33" s="450"/>
      <c r="EK33" s="450"/>
      <c r="EL33" s="450"/>
      <c r="EM33" s="450"/>
      <c r="EN33" s="450"/>
      <c r="EO33" s="450"/>
      <c r="EP33" s="450"/>
      <c r="EQ33" s="450"/>
      <c r="ER33" s="450"/>
      <c r="ES33" s="450"/>
      <c r="ET33" s="450"/>
      <c r="EU33" s="450"/>
      <c r="EV33" s="450"/>
      <c r="EW33" s="450"/>
      <c r="EX33" s="450"/>
      <c r="EY33" s="450"/>
      <c r="EZ33" s="450"/>
      <c r="FA33" s="450"/>
      <c r="FB33" s="450"/>
      <c r="FC33" s="450"/>
      <c r="FD33" s="450"/>
      <c r="FE33" s="450"/>
      <c r="FF33" s="450"/>
      <c r="FG33" s="450"/>
      <c r="FH33" s="450"/>
      <c r="FI33" s="450"/>
      <c r="FJ33" s="450"/>
      <c r="FK33" s="450"/>
      <c r="FL33" s="450"/>
      <c r="FM33" s="450"/>
      <c r="FN33" s="450"/>
      <c r="FO33" s="450"/>
      <c r="FP33" s="450"/>
      <c r="FQ33" s="450"/>
      <c r="FR33" s="450"/>
      <c r="FS33" s="450"/>
      <c r="FT33" s="450"/>
      <c r="FU33" s="450"/>
      <c r="FV33" s="450"/>
      <c r="FW33" s="450"/>
      <c r="FX33" s="450"/>
      <c r="FY33" s="450"/>
      <c r="FZ33" s="450"/>
      <c r="GA33" s="450"/>
      <c r="GB33" s="450"/>
      <c r="GC33" s="450"/>
      <c r="GD33" s="450"/>
      <c r="GE33" s="450"/>
      <c r="GF33" s="450"/>
      <c r="GG33" s="450"/>
      <c r="GH33" s="450"/>
      <c r="GI33" s="450"/>
      <c r="GJ33" s="450"/>
      <c r="GK33" s="450"/>
      <c r="GL33" s="450"/>
      <c r="GM33" s="450"/>
      <c r="GN33" s="450"/>
      <c r="GO33" s="450"/>
      <c r="GP33" s="450"/>
      <c r="GQ33" s="450"/>
      <c r="GR33" s="450"/>
      <c r="GS33" s="450"/>
      <c r="GT33" s="450"/>
      <c r="GU33" s="450"/>
      <c r="GV33" s="450"/>
      <c r="GW33" s="450"/>
      <c r="GX33" s="450"/>
      <c r="GY33" s="450"/>
      <c r="GZ33" s="450"/>
      <c r="HA33" s="450"/>
      <c r="HB33" s="450"/>
      <c r="HC33" s="450"/>
      <c r="HD33" s="450"/>
      <c r="HE33" s="450"/>
      <c r="HF33" s="450"/>
      <c r="HG33" s="450"/>
      <c r="HH33" s="450"/>
      <c r="HI33" s="450"/>
      <c r="HJ33" s="450"/>
      <c r="HK33" s="450"/>
      <c r="HL33" s="450"/>
      <c r="HM33" s="450"/>
      <c r="HN33" s="450"/>
      <c r="HO33" s="450"/>
      <c r="HP33" s="450"/>
      <c r="HQ33" s="450"/>
      <c r="HR33" s="450"/>
      <c r="HS33" s="450"/>
      <c r="HT33" s="450"/>
      <c r="HU33" s="450"/>
      <c r="HV33" s="450"/>
      <c r="HW33" s="450"/>
      <c r="HX33" s="450"/>
      <c r="HY33" s="450"/>
      <c r="HZ33" s="450"/>
      <c r="IA33" s="450"/>
      <c r="IB33" s="450"/>
      <c r="IC33" s="450"/>
      <c r="ID33" s="450"/>
      <c r="IE33" s="450"/>
      <c r="IF33" s="450"/>
      <c r="IG33" s="450"/>
      <c r="IH33" s="450"/>
      <c r="II33" s="450"/>
      <c r="IJ33" s="450"/>
      <c r="IK33" s="450"/>
      <c r="IL33" s="450"/>
      <c r="IM33" s="450"/>
      <c r="IN33" s="450"/>
      <c r="IO33" s="450"/>
      <c r="IP33" s="450"/>
      <c r="IQ33" s="450"/>
      <c r="IR33" s="450"/>
      <c r="IS33" s="450"/>
      <c r="IT33" s="450"/>
      <c r="IU33" s="450"/>
      <c r="IV33" s="450"/>
      <c r="IW33" s="450"/>
      <c r="IX33" s="450"/>
      <c r="IY33" s="450"/>
      <c r="IZ33" s="450"/>
      <c r="JA33" s="450"/>
      <c r="JB33" s="450"/>
      <c r="JC33" s="450"/>
      <c r="JD33" s="450"/>
      <c r="JE33" s="450"/>
      <c r="JF33" s="450"/>
      <c r="JG33" s="450"/>
      <c r="JH33" s="450"/>
      <c r="JI33" s="450"/>
      <c r="JJ33" s="450"/>
      <c r="JK33" s="450"/>
      <c r="JL33" s="450"/>
      <c r="JM33" s="450"/>
      <c r="JN33" s="450"/>
      <c r="JO33" s="450"/>
    </row>
    <row r="34" spans="2:275" s="451" customFormat="1" ht="19.5" customHeight="1">
      <c r="B34" s="754" t="s">
        <v>61</v>
      </c>
      <c r="C34" s="757">
        <f>C29+1</f>
        <v>45652</v>
      </c>
      <c r="D34" s="793"/>
      <c r="E34" s="753"/>
      <c r="F34" s="753"/>
      <c r="G34" s="753"/>
      <c r="H34" s="753"/>
      <c r="I34" s="798"/>
      <c r="J34" s="462"/>
      <c r="K34" s="462"/>
      <c r="L34" s="462"/>
      <c r="M34" s="462"/>
      <c r="N34" s="801">
        <f t="shared" si="0"/>
        <v>0</v>
      </c>
      <c r="O34" s="802">
        <f>O29+D38</f>
        <v>0</v>
      </c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0"/>
      <c r="BB34" s="450"/>
      <c r="BC34" s="450"/>
      <c r="BD34" s="450"/>
      <c r="BE34" s="450"/>
      <c r="BF34" s="450"/>
      <c r="BG34" s="450"/>
      <c r="BH34" s="450"/>
      <c r="BI34" s="450"/>
      <c r="BJ34" s="450"/>
      <c r="BK34" s="450"/>
      <c r="BL34" s="450"/>
      <c r="BM34" s="450"/>
      <c r="BN34" s="450"/>
      <c r="BO34" s="450"/>
      <c r="BP34" s="450"/>
      <c r="BQ34" s="450"/>
      <c r="BR34" s="450"/>
      <c r="BS34" s="450"/>
      <c r="BT34" s="450"/>
      <c r="BU34" s="450"/>
      <c r="BV34" s="450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0"/>
      <c r="CH34" s="450"/>
      <c r="CI34" s="450"/>
      <c r="CJ34" s="450"/>
      <c r="CK34" s="450"/>
      <c r="CL34" s="450"/>
      <c r="CM34" s="450"/>
      <c r="CN34" s="450"/>
      <c r="CO34" s="450"/>
      <c r="CP34" s="450"/>
      <c r="CQ34" s="450"/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450"/>
      <c r="DC34" s="450"/>
      <c r="DD34" s="450"/>
      <c r="DE34" s="450"/>
      <c r="DF34" s="450"/>
      <c r="DG34" s="450"/>
      <c r="DH34" s="450"/>
      <c r="DI34" s="450"/>
      <c r="DJ34" s="450"/>
      <c r="DK34" s="450"/>
      <c r="DL34" s="450"/>
      <c r="DM34" s="450"/>
      <c r="DN34" s="450"/>
      <c r="DO34" s="450"/>
      <c r="DP34" s="450"/>
      <c r="DQ34" s="450"/>
      <c r="DR34" s="450"/>
      <c r="DS34" s="450"/>
      <c r="DT34" s="450"/>
      <c r="DU34" s="450"/>
      <c r="DV34" s="450"/>
      <c r="DW34" s="450"/>
      <c r="DX34" s="450"/>
      <c r="DY34" s="450"/>
      <c r="DZ34" s="450"/>
      <c r="EA34" s="450"/>
      <c r="EB34" s="450"/>
      <c r="EC34" s="450"/>
      <c r="ED34" s="450"/>
      <c r="EE34" s="450"/>
      <c r="EF34" s="450"/>
      <c r="EG34" s="450"/>
      <c r="EH34" s="450"/>
      <c r="EI34" s="450"/>
      <c r="EJ34" s="450"/>
      <c r="EK34" s="450"/>
      <c r="EL34" s="450"/>
      <c r="EM34" s="450"/>
      <c r="EN34" s="450"/>
      <c r="EO34" s="450"/>
      <c r="EP34" s="450"/>
      <c r="EQ34" s="450"/>
      <c r="ER34" s="450"/>
      <c r="ES34" s="450"/>
      <c r="ET34" s="450"/>
      <c r="EU34" s="450"/>
      <c r="EV34" s="450"/>
      <c r="EW34" s="450"/>
      <c r="EX34" s="450"/>
      <c r="EY34" s="450"/>
      <c r="EZ34" s="450"/>
      <c r="FA34" s="450"/>
      <c r="FB34" s="450"/>
      <c r="FC34" s="450"/>
      <c r="FD34" s="450"/>
      <c r="FE34" s="450"/>
      <c r="FF34" s="450"/>
      <c r="FG34" s="450"/>
      <c r="FH34" s="450"/>
      <c r="FI34" s="450"/>
      <c r="FJ34" s="450"/>
      <c r="FK34" s="450"/>
      <c r="FL34" s="450"/>
      <c r="FM34" s="450"/>
      <c r="FN34" s="450"/>
      <c r="FO34" s="450"/>
      <c r="FP34" s="450"/>
      <c r="FQ34" s="450"/>
      <c r="FR34" s="450"/>
      <c r="FS34" s="450"/>
      <c r="FT34" s="450"/>
      <c r="FU34" s="450"/>
      <c r="FV34" s="450"/>
      <c r="FW34" s="450"/>
      <c r="FX34" s="450"/>
      <c r="FY34" s="450"/>
      <c r="FZ34" s="450"/>
      <c r="GA34" s="450"/>
      <c r="GB34" s="450"/>
      <c r="GC34" s="450"/>
      <c r="GD34" s="450"/>
      <c r="GE34" s="450"/>
      <c r="GF34" s="450"/>
      <c r="GG34" s="450"/>
      <c r="GH34" s="450"/>
      <c r="GI34" s="450"/>
      <c r="GJ34" s="450"/>
      <c r="GK34" s="450"/>
      <c r="GL34" s="450"/>
      <c r="GM34" s="450"/>
      <c r="GN34" s="450"/>
      <c r="GO34" s="450"/>
      <c r="GP34" s="450"/>
      <c r="GQ34" s="450"/>
      <c r="GR34" s="450"/>
      <c r="GS34" s="450"/>
      <c r="GT34" s="450"/>
      <c r="GU34" s="450"/>
      <c r="GV34" s="450"/>
      <c r="GW34" s="450"/>
      <c r="GX34" s="450"/>
      <c r="GY34" s="450"/>
      <c r="GZ34" s="450"/>
      <c r="HA34" s="450"/>
      <c r="HB34" s="450"/>
      <c r="HC34" s="450"/>
      <c r="HD34" s="450"/>
      <c r="HE34" s="450"/>
      <c r="HF34" s="450"/>
      <c r="HG34" s="450"/>
      <c r="HH34" s="450"/>
      <c r="HI34" s="450"/>
      <c r="HJ34" s="450"/>
      <c r="HK34" s="450"/>
      <c r="HL34" s="450"/>
      <c r="HM34" s="450"/>
      <c r="HN34" s="450"/>
      <c r="HO34" s="450"/>
      <c r="HP34" s="450"/>
      <c r="HQ34" s="450"/>
      <c r="HR34" s="450"/>
      <c r="HS34" s="450"/>
      <c r="HT34" s="450"/>
      <c r="HU34" s="450"/>
      <c r="HV34" s="450"/>
      <c r="HW34" s="450"/>
      <c r="HX34" s="450"/>
      <c r="HY34" s="450"/>
      <c r="HZ34" s="450"/>
      <c r="IA34" s="450"/>
      <c r="IB34" s="450"/>
      <c r="IC34" s="450"/>
      <c r="ID34" s="450"/>
      <c r="IE34" s="450"/>
      <c r="IF34" s="450"/>
      <c r="IG34" s="450"/>
      <c r="IH34" s="450"/>
      <c r="II34" s="450"/>
      <c r="IJ34" s="450"/>
      <c r="IK34" s="450"/>
      <c r="IL34" s="450"/>
      <c r="IM34" s="450"/>
      <c r="IN34" s="450"/>
      <c r="IO34" s="450"/>
      <c r="IP34" s="450"/>
      <c r="IQ34" s="450"/>
      <c r="IR34" s="450"/>
      <c r="IS34" s="450"/>
      <c r="IT34" s="450"/>
      <c r="IU34" s="450"/>
      <c r="IV34" s="450"/>
      <c r="IW34" s="450"/>
      <c r="IX34" s="450"/>
      <c r="IY34" s="450"/>
      <c r="IZ34" s="450"/>
      <c r="JA34" s="450"/>
      <c r="JB34" s="450"/>
      <c r="JC34" s="450"/>
      <c r="JD34" s="450"/>
      <c r="JE34" s="450"/>
      <c r="JF34" s="450"/>
      <c r="JG34" s="450"/>
      <c r="JH34" s="450"/>
      <c r="JI34" s="450"/>
      <c r="JJ34" s="450"/>
      <c r="JK34" s="450"/>
      <c r="JL34" s="450"/>
      <c r="JM34" s="450"/>
      <c r="JN34" s="450"/>
      <c r="JO34" s="450"/>
    </row>
    <row r="35" spans="2:275" s="451" customFormat="1" ht="19.5" customHeight="1">
      <c r="B35" s="755"/>
      <c r="C35" s="758"/>
      <c r="D35" s="794"/>
      <c r="E35" s="770"/>
      <c r="F35" s="770"/>
      <c r="G35" s="770"/>
      <c r="H35" s="770"/>
      <c r="I35" s="799"/>
      <c r="J35" s="461"/>
      <c r="K35" s="461"/>
      <c r="L35" s="461"/>
      <c r="M35" s="461"/>
      <c r="N35" s="803">
        <f t="shared" si="0"/>
        <v>0</v>
      </c>
      <c r="O35" s="804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  <c r="AT35" s="450"/>
      <c r="AU35" s="450"/>
      <c r="AV35" s="450"/>
      <c r="AW35" s="450"/>
      <c r="AX35" s="450"/>
      <c r="AY35" s="450"/>
      <c r="AZ35" s="450"/>
      <c r="BA35" s="450"/>
      <c r="BB35" s="450"/>
      <c r="BC35" s="450"/>
      <c r="BD35" s="450"/>
      <c r="BE35" s="450"/>
      <c r="BF35" s="450"/>
      <c r="BG35" s="450"/>
      <c r="BH35" s="450"/>
      <c r="BI35" s="450"/>
      <c r="BJ35" s="450"/>
      <c r="BK35" s="450"/>
      <c r="BL35" s="450"/>
      <c r="BM35" s="450"/>
      <c r="BN35" s="450"/>
      <c r="BO35" s="450"/>
      <c r="BP35" s="450"/>
      <c r="BQ35" s="450"/>
      <c r="BR35" s="450"/>
      <c r="BS35" s="450"/>
      <c r="BT35" s="450"/>
      <c r="BU35" s="450"/>
      <c r="BV35" s="450"/>
      <c r="BW35" s="450"/>
      <c r="BX35" s="450"/>
      <c r="BY35" s="450"/>
      <c r="BZ35" s="450"/>
      <c r="CA35" s="450"/>
      <c r="CB35" s="450"/>
      <c r="CC35" s="450"/>
      <c r="CD35" s="450"/>
      <c r="CE35" s="450"/>
      <c r="CF35" s="450"/>
      <c r="CG35" s="450"/>
      <c r="CH35" s="450"/>
      <c r="CI35" s="450"/>
      <c r="CJ35" s="450"/>
      <c r="CK35" s="450"/>
      <c r="CL35" s="450"/>
      <c r="CM35" s="450"/>
      <c r="CN35" s="450"/>
      <c r="CO35" s="450"/>
      <c r="CP35" s="450"/>
      <c r="CQ35" s="450"/>
      <c r="CR35" s="450"/>
      <c r="CS35" s="450"/>
      <c r="CT35" s="450"/>
      <c r="CU35" s="450"/>
      <c r="CV35" s="450"/>
      <c r="CW35" s="450"/>
      <c r="CX35" s="450"/>
      <c r="CY35" s="450"/>
      <c r="CZ35" s="450"/>
      <c r="DA35" s="450"/>
      <c r="DB35" s="450"/>
      <c r="DC35" s="450"/>
      <c r="DD35" s="450"/>
      <c r="DE35" s="450"/>
      <c r="DF35" s="450"/>
      <c r="DG35" s="450"/>
      <c r="DH35" s="450"/>
      <c r="DI35" s="450"/>
      <c r="DJ35" s="450"/>
      <c r="DK35" s="450"/>
      <c r="DL35" s="450"/>
      <c r="DM35" s="450"/>
      <c r="DN35" s="450"/>
      <c r="DO35" s="450"/>
      <c r="DP35" s="450"/>
      <c r="DQ35" s="450"/>
      <c r="DR35" s="450"/>
      <c r="DS35" s="450"/>
      <c r="DT35" s="450"/>
      <c r="DU35" s="450"/>
      <c r="DV35" s="450"/>
      <c r="DW35" s="450"/>
      <c r="DX35" s="450"/>
      <c r="DY35" s="450"/>
      <c r="DZ35" s="450"/>
      <c r="EA35" s="450"/>
      <c r="EB35" s="450"/>
      <c r="EC35" s="450"/>
      <c r="ED35" s="450"/>
      <c r="EE35" s="450"/>
      <c r="EF35" s="450"/>
      <c r="EG35" s="450"/>
      <c r="EH35" s="450"/>
      <c r="EI35" s="450"/>
      <c r="EJ35" s="450"/>
      <c r="EK35" s="450"/>
      <c r="EL35" s="450"/>
      <c r="EM35" s="450"/>
      <c r="EN35" s="450"/>
      <c r="EO35" s="450"/>
      <c r="EP35" s="450"/>
      <c r="EQ35" s="450"/>
      <c r="ER35" s="450"/>
      <c r="ES35" s="450"/>
      <c r="ET35" s="450"/>
      <c r="EU35" s="450"/>
      <c r="EV35" s="450"/>
      <c r="EW35" s="450"/>
      <c r="EX35" s="450"/>
      <c r="EY35" s="450"/>
      <c r="EZ35" s="450"/>
      <c r="FA35" s="450"/>
      <c r="FB35" s="450"/>
      <c r="FC35" s="450"/>
      <c r="FD35" s="450"/>
      <c r="FE35" s="450"/>
      <c r="FF35" s="450"/>
      <c r="FG35" s="450"/>
      <c r="FH35" s="450"/>
      <c r="FI35" s="450"/>
      <c r="FJ35" s="450"/>
      <c r="FK35" s="450"/>
      <c r="FL35" s="450"/>
      <c r="FM35" s="450"/>
      <c r="FN35" s="450"/>
      <c r="FO35" s="450"/>
      <c r="FP35" s="450"/>
      <c r="FQ35" s="450"/>
      <c r="FR35" s="450"/>
      <c r="FS35" s="450"/>
      <c r="FT35" s="450"/>
      <c r="FU35" s="450"/>
      <c r="FV35" s="450"/>
      <c r="FW35" s="450"/>
      <c r="FX35" s="450"/>
      <c r="FY35" s="450"/>
      <c r="FZ35" s="450"/>
      <c r="GA35" s="450"/>
      <c r="GB35" s="450"/>
      <c r="GC35" s="450"/>
      <c r="GD35" s="450"/>
      <c r="GE35" s="450"/>
      <c r="GF35" s="450"/>
      <c r="GG35" s="450"/>
      <c r="GH35" s="450"/>
      <c r="GI35" s="450"/>
      <c r="GJ35" s="450"/>
      <c r="GK35" s="450"/>
      <c r="GL35" s="450"/>
      <c r="GM35" s="450"/>
      <c r="GN35" s="450"/>
      <c r="GO35" s="450"/>
      <c r="GP35" s="450"/>
      <c r="GQ35" s="450"/>
      <c r="GR35" s="450"/>
      <c r="GS35" s="450"/>
      <c r="GT35" s="450"/>
      <c r="GU35" s="450"/>
      <c r="GV35" s="450"/>
      <c r="GW35" s="450"/>
      <c r="GX35" s="450"/>
      <c r="GY35" s="450"/>
      <c r="GZ35" s="450"/>
      <c r="HA35" s="450"/>
      <c r="HB35" s="450"/>
      <c r="HC35" s="450"/>
      <c r="HD35" s="450"/>
      <c r="HE35" s="450"/>
      <c r="HF35" s="450"/>
      <c r="HG35" s="450"/>
      <c r="HH35" s="450"/>
      <c r="HI35" s="450"/>
      <c r="HJ35" s="450"/>
      <c r="HK35" s="450"/>
      <c r="HL35" s="450"/>
      <c r="HM35" s="450"/>
      <c r="HN35" s="450"/>
      <c r="HO35" s="450"/>
      <c r="HP35" s="450"/>
      <c r="HQ35" s="450"/>
      <c r="HR35" s="450"/>
      <c r="HS35" s="450"/>
      <c r="HT35" s="450"/>
      <c r="HU35" s="450"/>
      <c r="HV35" s="450"/>
      <c r="HW35" s="450"/>
      <c r="HX35" s="450"/>
      <c r="HY35" s="450"/>
      <c r="HZ35" s="450"/>
      <c r="IA35" s="450"/>
      <c r="IB35" s="450"/>
      <c r="IC35" s="450"/>
      <c r="ID35" s="450"/>
      <c r="IE35" s="450"/>
      <c r="IF35" s="450"/>
      <c r="IG35" s="450"/>
      <c r="IH35" s="450"/>
      <c r="II35" s="450"/>
      <c r="IJ35" s="450"/>
      <c r="IK35" s="450"/>
      <c r="IL35" s="450"/>
      <c r="IM35" s="450"/>
      <c r="IN35" s="450"/>
      <c r="IO35" s="450"/>
      <c r="IP35" s="450"/>
      <c r="IQ35" s="450"/>
      <c r="IR35" s="450"/>
      <c r="IS35" s="450"/>
      <c r="IT35" s="450"/>
      <c r="IU35" s="450"/>
      <c r="IV35" s="450"/>
      <c r="IW35" s="450"/>
      <c r="IX35" s="450"/>
      <c r="IY35" s="450"/>
      <c r="IZ35" s="450"/>
      <c r="JA35" s="450"/>
      <c r="JB35" s="450"/>
      <c r="JC35" s="450"/>
      <c r="JD35" s="450"/>
      <c r="JE35" s="450"/>
      <c r="JF35" s="450"/>
      <c r="JG35" s="450"/>
      <c r="JH35" s="450"/>
      <c r="JI35" s="450"/>
      <c r="JJ35" s="450"/>
      <c r="JK35" s="450"/>
      <c r="JL35" s="450"/>
      <c r="JM35" s="450"/>
      <c r="JN35" s="450"/>
      <c r="JO35" s="450"/>
    </row>
    <row r="36" spans="2:275" s="451" customFormat="1" ht="19.5" customHeight="1">
      <c r="B36" s="755"/>
      <c r="C36" s="758"/>
      <c r="D36" s="794"/>
      <c r="E36" s="770"/>
      <c r="F36" s="770"/>
      <c r="G36" s="770"/>
      <c r="H36" s="770"/>
      <c r="I36" s="799"/>
      <c r="J36" s="461"/>
      <c r="K36" s="461"/>
      <c r="L36" s="461"/>
      <c r="M36" s="461"/>
      <c r="N36" s="803">
        <f t="shared" si="0"/>
        <v>0</v>
      </c>
      <c r="O36" s="804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450"/>
      <c r="BA36" s="450"/>
      <c r="BB36" s="450"/>
      <c r="BC36" s="450"/>
      <c r="BD36" s="450"/>
      <c r="BE36" s="450"/>
      <c r="BF36" s="450"/>
      <c r="BG36" s="450"/>
      <c r="BH36" s="450"/>
      <c r="BI36" s="450"/>
      <c r="BJ36" s="450"/>
      <c r="BK36" s="450"/>
      <c r="BL36" s="450"/>
      <c r="BM36" s="450"/>
      <c r="BN36" s="450"/>
      <c r="BO36" s="450"/>
      <c r="BP36" s="450"/>
      <c r="BQ36" s="450"/>
      <c r="BR36" s="450"/>
      <c r="BS36" s="450"/>
      <c r="BT36" s="450"/>
      <c r="BU36" s="450"/>
      <c r="BV36" s="450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0"/>
      <c r="CH36" s="450"/>
      <c r="CI36" s="450"/>
      <c r="CJ36" s="450"/>
      <c r="CK36" s="450"/>
      <c r="CL36" s="450"/>
      <c r="CM36" s="450"/>
      <c r="CN36" s="450"/>
      <c r="CO36" s="450"/>
      <c r="CP36" s="450"/>
      <c r="CQ36" s="450"/>
      <c r="CR36" s="450"/>
      <c r="CS36" s="450"/>
      <c r="CT36" s="450"/>
      <c r="CU36" s="450"/>
      <c r="CV36" s="450"/>
      <c r="CW36" s="450"/>
      <c r="CX36" s="450"/>
      <c r="CY36" s="450"/>
      <c r="CZ36" s="450"/>
      <c r="DA36" s="450"/>
      <c r="DB36" s="450"/>
      <c r="DC36" s="450"/>
      <c r="DD36" s="450"/>
      <c r="DE36" s="450"/>
      <c r="DF36" s="450"/>
      <c r="DG36" s="450"/>
      <c r="DH36" s="450"/>
      <c r="DI36" s="450"/>
      <c r="DJ36" s="450"/>
      <c r="DK36" s="450"/>
      <c r="DL36" s="450"/>
      <c r="DM36" s="450"/>
      <c r="DN36" s="450"/>
      <c r="DO36" s="450"/>
      <c r="DP36" s="450"/>
      <c r="DQ36" s="450"/>
      <c r="DR36" s="450"/>
      <c r="DS36" s="450"/>
      <c r="DT36" s="450"/>
      <c r="DU36" s="450"/>
      <c r="DV36" s="450"/>
      <c r="DW36" s="450"/>
      <c r="DX36" s="450"/>
      <c r="DY36" s="450"/>
      <c r="DZ36" s="450"/>
      <c r="EA36" s="450"/>
      <c r="EB36" s="450"/>
      <c r="EC36" s="450"/>
      <c r="ED36" s="450"/>
      <c r="EE36" s="450"/>
      <c r="EF36" s="450"/>
      <c r="EG36" s="450"/>
      <c r="EH36" s="450"/>
      <c r="EI36" s="450"/>
      <c r="EJ36" s="450"/>
      <c r="EK36" s="450"/>
      <c r="EL36" s="450"/>
      <c r="EM36" s="450"/>
      <c r="EN36" s="450"/>
      <c r="EO36" s="450"/>
      <c r="EP36" s="450"/>
      <c r="EQ36" s="450"/>
      <c r="ER36" s="450"/>
      <c r="ES36" s="450"/>
      <c r="ET36" s="450"/>
      <c r="EU36" s="450"/>
      <c r="EV36" s="450"/>
      <c r="EW36" s="450"/>
      <c r="EX36" s="450"/>
      <c r="EY36" s="450"/>
      <c r="EZ36" s="450"/>
      <c r="FA36" s="450"/>
      <c r="FB36" s="450"/>
      <c r="FC36" s="450"/>
      <c r="FD36" s="450"/>
      <c r="FE36" s="450"/>
      <c r="FF36" s="450"/>
      <c r="FG36" s="450"/>
      <c r="FH36" s="450"/>
      <c r="FI36" s="450"/>
      <c r="FJ36" s="450"/>
      <c r="FK36" s="450"/>
      <c r="FL36" s="450"/>
      <c r="FM36" s="450"/>
      <c r="FN36" s="450"/>
      <c r="FO36" s="450"/>
      <c r="FP36" s="450"/>
      <c r="FQ36" s="450"/>
      <c r="FR36" s="450"/>
      <c r="FS36" s="450"/>
      <c r="FT36" s="450"/>
      <c r="FU36" s="450"/>
      <c r="FV36" s="450"/>
      <c r="FW36" s="450"/>
      <c r="FX36" s="450"/>
      <c r="FY36" s="450"/>
      <c r="FZ36" s="450"/>
      <c r="GA36" s="450"/>
      <c r="GB36" s="450"/>
      <c r="GC36" s="450"/>
      <c r="GD36" s="450"/>
      <c r="GE36" s="450"/>
      <c r="GF36" s="450"/>
      <c r="GG36" s="450"/>
      <c r="GH36" s="450"/>
      <c r="GI36" s="450"/>
      <c r="GJ36" s="450"/>
      <c r="GK36" s="450"/>
      <c r="GL36" s="450"/>
      <c r="GM36" s="450"/>
      <c r="GN36" s="450"/>
      <c r="GO36" s="450"/>
      <c r="GP36" s="450"/>
      <c r="GQ36" s="450"/>
      <c r="GR36" s="450"/>
      <c r="GS36" s="450"/>
      <c r="GT36" s="450"/>
      <c r="GU36" s="450"/>
      <c r="GV36" s="450"/>
      <c r="GW36" s="450"/>
      <c r="GX36" s="450"/>
      <c r="GY36" s="450"/>
      <c r="GZ36" s="450"/>
      <c r="HA36" s="450"/>
      <c r="HB36" s="450"/>
      <c r="HC36" s="450"/>
      <c r="HD36" s="450"/>
      <c r="HE36" s="450"/>
      <c r="HF36" s="450"/>
      <c r="HG36" s="450"/>
      <c r="HH36" s="450"/>
      <c r="HI36" s="450"/>
      <c r="HJ36" s="450"/>
      <c r="HK36" s="450"/>
      <c r="HL36" s="450"/>
      <c r="HM36" s="450"/>
      <c r="HN36" s="450"/>
      <c r="HO36" s="450"/>
      <c r="HP36" s="450"/>
      <c r="HQ36" s="450"/>
      <c r="HR36" s="450"/>
      <c r="HS36" s="450"/>
      <c r="HT36" s="450"/>
      <c r="HU36" s="450"/>
      <c r="HV36" s="450"/>
      <c r="HW36" s="450"/>
      <c r="HX36" s="450"/>
      <c r="HY36" s="450"/>
      <c r="HZ36" s="450"/>
      <c r="IA36" s="450"/>
      <c r="IB36" s="450"/>
      <c r="IC36" s="450"/>
      <c r="ID36" s="450"/>
      <c r="IE36" s="450"/>
      <c r="IF36" s="450"/>
      <c r="IG36" s="450"/>
      <c r="IH36" s="450"/>
      <c r="II36" s="450"/>
      <c r="IJ36" s="450"/>
      <c r="IK36" s="450"/>
      <c r="IL36" s="450"/>
      <c r="IM36" s="450"/>
      <c r="IN36" s="450"/>
      <c r="IO36" s="450"/>
      <c r="IP36" s="450"/>
      <c r="IQ36" s="450"/>
      <c r="IR36" s="450"/>
      <c r="IS36" s="450"/>
      <c r="IT36" s="450"/>
      <c r="IU36" s="450"/>
      <c r="IV36" s="450"/>
      <c r="IW36" s="450"/>
      <c r="IX36" s="450"/>
      <c r="IY36" s="450"/>
      <c r="IZ36" s="450"/>
      <c r="JA36" s="450"/>
      <c r="JB36" s="450"/>
      <c r="JC36" s="450"/>
      <c r="JD36" s="450"/>
      <c r="JE36" s="450"/>
      <c r="JF36" s="450"/>
      <c r="JG36" s="450"/>
      <c r="JH36" s="450"/>
      <c r="JI36" s="450"/>
      <c r="JJ36" s="450"/>
      <c r="JK36" s="450"/>
      <c r="JL36" s="450"/>
      <c r="JM36" s="450"/>
      <c r="JN36" s="450"/>
      <c r="JO36" s="450"/>
    </row>
    <row r="37" spans="2:275" s="451" customFormat="1" ht="19.5" customHeight="1" thickBot="1">
      <c r="B37" s="755"/>
      <c r="C37" s="758"/>
      <c r="D37" s="795"/>
      <c r="E37" s="770"/>
      <c r="F37" s="770"/>
      <c r="G37" s="770"/>
      <c r="H37" s="770"/>
      <c r="I37" s="799"/>
      <c r="J37" s="461"/>
      <c r="K37" s="461"/>
      <c r="L37" s="461"/>
      <c r="M37" s="461"/>
      <c r="N37" s="803">
        <f t="shared" si="0"/>
        <v>0</v>
      </c>
      <c r="O37" s="804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  <c r="BL37" s="450"/>
      <c r="BM37" s="450"/>
      <c r="BN37" s="450"/>
      <c r="BO37" s="450"/>
      <c r="BP37" s="450"/>
      <c r="BQ37" s="450"/>
      <c r="BR37" s="450"/>
      <c r="BS37" s="450"/>
      <c r="BT37" s="450"/>
      <c r="BU37" s="450"/>
      <c r="BV37" s="450"/>
      <c r="BW37" s="450"/>
      <c r="BX37" s="450"/>
      <c r="BY37" s="450"/>
      <c r="BZ37" s="450"/>
      <c r="CA37" s="450"/>
      <c r="CB37" s="450"/>
      <c r="CC37" s="450"/>
      <c r="CD37" s="450"/>
      <c r="CE37" s="450"/>
      <c r="CF37" s="450"/>
      <c r="CG37" s="450"/>
      <c r="CH37" s="450"/>
      <c r="CI37" s="450"/>
      <c r="CJ37" s="450"/>
      <c r="CK37" s="450"/>
      <c r="CL37" s="450"/>
      <c r="CM37" s="450"/>
      <c r="CN37" s="450"/>
      <c r="CO37" s="450"/>
      <c r="CP37" s="450"/>
      <c r="CQ37" s="450"/>
      <c r="CR37" s="450"/>
      <c r="CS37" s="450"/>
      <c r="CT37" s="450"/>
      <c r="CU37" s="450"/>
      <c r="CV37" s="450"/>
      <c r="CW37" s="450"/>
      <c r="CX37" s="450"/>
      <c r="CY37" s="450"/>
      <c r="CZ37" s="450"/>
      <c r="DA37" s="450"/>
      <c r="DB37" s="450"/>
      <c r="DC37" s="450"/>
      <c r="DD37" s="450"/>
      <c r="DE37" s="450"/>
      <c r="DF37" s="450"/>
      <c r="DG37" s="450"/>
      <c r="DH37" s="450"/>
      <c r="DI37" s="450"/>
      <c r="DJ37" s="450"/>
      <c r="DK37" s="450"/>
      <c r="DL37" s="450"/>
      <c r="DM37" s="450"/>
      <c r="DN37" s="450"/>
      <c r="DO37" s="450"/>
      <c r="DP37" s="450"/>
      <c r="DQ37" s="450"/>
      <c r="DR37" s="450"/>
      <c r="DS37" s="450"/>
      <c r="DT37" s="450"/>
      <c r="DU37" s="450"/>
      <c r="DV37" s="450"/>
      <c r="DW37" s="450"/>
      <c r="DX37" s="450"/>
      <c r="DY37" s="450"/>
      <c r="DZ37" s="450"/>
      <c r="EA37" s="450"/>
      <c r="EB37" s="450"/>
      <c r="EC37" s="450"/>
      <c r="ED37" s="450"/>
      <c r="EE37" s="450"/>
      <c r="EF37" s="450"/>
      <c r="EG37" s="450"/>
      <c r="EH37" s="450"/>
      <c r="EI37" s="450"/>
      <c r="EJ37" s="450"/>
      <c r="EK37" s="450"/>
      <c r="EL37" s="450"/>
      <c r="EM37" s="450"/>
      <c r="EN37" s="450"/>
      <c r="EO37" s="450"/>
      <c r="EP37" s="450"/>
      <c r="EQ37" s="450"/>
      <c r="ER37" s="450"/>
      <c r="ES37" s="450"/>
      <c r="ET37" s="450"/>
      <c r="EU37" s="450"/>
      <c r="EV37" s="450"/>
      <c r="EW37" s="450"/>
      <c r="EX37" s="450"/>
      <c r="EY37" s="450"/>
      <c r="EZ37" s="450"/>
      <c r="FA37" s="450"/>
      <c r="FB37" s="450"/>
      <c r="FC37" s="450"/>
      <c r="FD37" s="450"/>
      <c r="FE37" s="450"/>
      <c r="FF37" s="450"/>
      <c r="FG37" s="450"/>
      <c r="FH37" s="450"/>
      <c r="FI37" s="450"/>
      <c r="FJ37" s="450"/>
      <c r="FK37" s="450"/>
      <c r="FL37" s="450"/>
      <c r="FM37" s="450"/>
      <c r="FN37" s="450"/>
      <c r="FO37" s="450"/>
      <c r="FP37" s="450"/>
      <c r="FQ37" s="450"/>
      <c r="FR37" s="450"/>
      <c r="FS37" s="450"/>
      <c r="FT37" s="450"/>
      <c r="FU37" s="450"/>
      <c r="FV37" s="450"/>
      <c r="FW37" s="450"/>
      <c r="FX37" s="450"/>
      <c r="FY37" s="450"/>
      <c r="FZ37" s="450"/>
      <c r="GA37" s="450"/>
      <c r="GB37" s="450"/>
      <c r="GC37" s="450"/>
      <c r="GD37" s="450"/>
      <c r="GE37" s="450"/>
      <c r="GF37" s="450"/>
      <c r="GG37" s="450"/>
      <c r="GH37" s="450"/>
      <c r="GI37" s="450"/>
      <c r="GJ37" s="450"/>
      <c r="GK37" s="450"/>
      <c r="GL37" s="450"/>
      <c r="GM37" s="450"/>
      <c r="GN37" s="450"/>
      <c r="GO37" s="450"/>
      <c r="GP37" s="450"/>
      <c r="GQ37" s="450"/>
      <c r="GR37" s="450"/>
      <c r="GS37" s="450"/>
      <c r="GT37" s="450"/>
      <c r="GU37" s="450"/>
      <c r="GV37" s="450"/>
      <c r="GW37" s="450"/>
      <c r="GX37" s="450"/>
      <c r="GY37" s="450"/>
      <c r="GZ37" s="450"/>
      <c r="HA37" s="450"/>
      <c r="HB37" s="450"/>
      <c r="HC37" s="450"/>
      <c r="HD37" s="450"/>
      <c r="HE37" s="450"/>
      <c r="HF37" s="450"/>
      <c r="HG37" s="450"/>
      <c r="HH37" s="450"/>
      <c r="HI37" s="450"/>
      <c r="HJ37" s="450"/>
      <c r="HK37" s="450"/>
      <c r="HL37" s="450"/>
      <c r="HM37" s="450"/>
      <c r="HN37" s="450"/>
      <c r="HO37" s="450"/>
      <c r="HP37" s="450"/>
      <c r="HQ37" s="450"/>
      <c r="HR37" s="450"/>
      <c r="HS37" s="450"/>
      <c r="HT37" s="450"/>
      <c r="HU37" s="450"/>
      <c r="HV37" s="450"/>
      <c r="HW37" s="450"/>
      <c r="HX37" s="450"/>
      <c r="HY37" s="450"/>
      <c r="HZ37" s="450"/>
      <c r="IA37" s="450"/>
      <c r="IB37" s="450"/>
      <c r="IC37" s="450"/>
      <c r="ID37" s="450"/>
      <c r="IE37" s="450"/>
      <c r="IF37" s="450"/>
      <c r="IG37" s="450"/>
      <c r="IH37" s="450"/>
      <c r="II37" s="450"/>
      <c r="IJ37" s="450"/>
      <c r="IK37" s="450"/>
      <c r="IL37" s="450"/>
      <c r="IM37" s="450"/>
      <c r="IN37" s="450"/>
      <c r="IO37" s="450"/>
      <c r="IP37" s="450"/>
      <c r="IQ37" s="450"/>
      <c r="IR37" s="450"/>
      <c r="IS37" s="450"/>
      <c r="IT37" s="450"/>
      <c r="IU37" s="450"/>
      <c r="IV37" s="450"/>
      <c r="IW37" s="450"/>
      <c r="IX37" s="450"/>
      <c r="IY37" s="450"/>
      <c r="IZ37" s="450"/>
      <c r="JA37" s="450"/>
      <c r="JB37" s="450"/>
      <c r="JC37" s="450"/>
      <c r="JD37" s="450"/>
      <c r="JE37" s="450"/>
      <c r="JF37" s="450"/>
      <c r="JG37" s="450"/>
      <c r="JH37" s="450"/>
      <c r="JI37" s="450"/>
      <c r="JJ37" s="450"/>
      <c r="JK37" s="450"/>
      <c r="JL37" s="450"/>
      <c r="JM37" s="450"/>
      <c r="JN37" s="450"/>
      <c r="JO37" s="450"/>
    </row>
    <row r="38" spans="2:275" s="451" customFormat="1" ht="19.5" customHeight="1" thickBot="1">
      <c r="B38" s="756"/>
      <c r="C38" s="759"/>
      <c r="D38" s="796">
        <f>(D37-D36)+(D35-D34)</f>
        <v>0</v>
      </c>
      <c r="E38" s="460"/>
      <c r="F38" s="773"/>
      <c r="G38" s="774"/>
      <c r="H38" s="775"/>
      <c r="I38" s="800"/>
      <c r="J38" s="459"/>
      <c r="K38" s="459"/>
      <c r="L38" s="459"/>
      <c r="M38" s="459"/>
      <c r="N38" s="805">
        <f t="shared" si="0"/>
        <v>0</v>
      </c>
      <c r="O38" s="806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  <c r="BR38" s="450"/>
      <c r="BS38" s="450"/>
      <c r="BT38" s="450"/>
      <c r="BU38" s="450"/>
      <c r="BV38" s="450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0"/>
      <c r="CH38" s="450"/>
      <c r="CI38" s="450"/>
      <c r="CJ38" s="450"/>
      <c r="CK38" s="450"/>
      <c r="CL38" s="450"/>
      <c r="CM38" s="450"/>
      <c r="CN38" s="450"/>
      <c r="CO38" s="450"/>
      <c r="CP38" s="450"/>
      <c r="CQ38" s="450"/>
      <c r="CR38" s="450"/>
      <c r="CS38" s="450"/>
      <c r="CT38" s="450"/>
      <c r="CU38" s="450"/>
      <c r="CV38" s="450"/>
      <c r="CW38" s="450"/>
      <c r="CX38" s="450"/>
      <c r="CY38" s="450"/>
      <c r="CZ38" s="450"/>
      <c r="DA38" s="450"/>
      <c r="DB38" s="450"/>
      <c r="DC38" s="450"/>
      <c r="DD38" s="450"/>
      <c r="DE38" s="450"/>
      <c r="DF38" s="450"/>
      <c r="DG38" s="450"/>
      <c r="DH38" s="450"/>
      <c r="DI38" s="450"/>
      <c r="DJ38" s="450"/>
      <c r="DK38" s="450"/>
      <c r="DL38" s="450"/>
      <c r="DM38" s="450"/>
      <c r="DN38" s="450"/>
      <c r="DO38" s="450"/>
      <c r="DP38" s="450"/>
      <c r="DQ38" s="450"/>
      <c r="DR38" s="450"/>
      <c r="DS38" s="450"/>
      <c r="DT38" s="450"/>
      <c r="DU38" s="450"/>
      <c r="DV38" s="450"/>
      <c r="DW38" s="450"/>
      <c r="DX38" s="450"/>
      <c r="DY38" s="450"/>
      <c r="DZ38" s="450"/>
      <c r="EA38" s="450"/>
      <c r="EB38" s="450"/>
      <c r="EC38" s="450"/>
      <c r="ED38" s="450"/>
      <c r="EE38" s="450"/>
      <c r="EF38" s="450"/>
      <c r="EG38" s="450"/>
      <c r="EH38" s="450"/>
      <c r="EI38" s="450"/>
      <c r="EJ38" s="450"/>
      <c r="EK38" s="450"/>
      <c r="EL38" s="450"/>
      <c r="EM38" s="450"/>
      <c r="EN38" s="450"/>
      <c r="EO38" s="450"/>
      <c r="EP38" s="450"/>
      <c r="EQ38" s="450"/>
      <c r="ER38" s="450"/>
      <c r="ES38" s="450"/>
      <c r="ET38" s="450"/>
      <c r="EU38" s="450"/>
      <c r="EV38" s="450"/>
      <c r="EW38" s="450"/>
      <c r="EX38" s="450"/>
      <c r="EY38" s="450"/>
      <c r="EZ38" s="450"/>
      <c r="FA38" s="450"/>
      <c r="FB38" s="450"/>
      <c r="FC38" s="450"/>
      <c r="FD38" s="450"/>
      <c r="FE38" s="450"/>
      <c r="FF38" s="450"/>
      <c r="FG38" s="450"/>
      <c r="FH38" s="450"/>
      <c r="FI38" s="450"/>
      <c r="FJ38" s="450"/>
      <c r="FK38" s="450"/>
      <c r="FL38" s="450"/>
      <c r="FM38" s="450"/>
      <c r="FN38" s="450"/>
      <c r="FO38" s="450"/>
      <c r="FP38" s="450"/>
      <c r="FQ38" s="450"/>
      <c r="FR38" s="450"/>
      <c r="FS38" s="450"/>
      <c r="FT38" s="450"/>
      <c r="FU38" s="450"/>
      <c r="FV38" s="450"/>
      <c r="FW38" s="450"/>
      <c r="FX38" s="450"/>
      <c r="FY38" s="450"/>
      <c r="FZ38" s="450"/>
      <c r="GA38" s="450"/>
      <c r="GB38" s="450"/>
      <c r="GC38" s="450"/>
      <c r="GD38" s="450"/>
      <c r="GE38" s="450"/>
      <c r="GF38" s="450"/>
      <c r="GG38" s="450"/>
      <c r="GH38" s="450"/>
      <c r="GI38" s="450"/>
      <c r="GJ38" s="450"/>
      <c r="GK38" s="450"/>
      <c r="GL38" s="450"/>
      <c r="GM38" s="450"/>
      <c r="GN38" s="450"/>
      <c r="GO38" s="450"/>
      <c r="GP38" s="450"/>
      <c r="GQ38" s="450"/>
      <c r="GR38" s="450"/>
      <c r="GS38" s="450"/>
      <c r="GT38" s="450"/>
      <c r="GU38" s="450"/>
      <c r="GV38" s="450"/>
      <c r="GW38" s="450"/>
      <c r="GX38" s="450"/>
      <c r="GY38" s="450"/>
      <c r="GZ38" s="450"/>
      <c r="HA38" s="450"/>
      <c r="HB38" s="450"/>
      <c r="HC38" s="450"/>
      <c r="HD38" s="450"/>
      <c r="HE38" s="450"/>
      <c r="HF38" s="450"/>
      <c r="HG38" s="450"/>
      <c r="HH38" s="450"/>
      <c r="HI38" s="450"/>
      <c r="HJ38" s="450"/>
      <c r="HK38" s="450"/>
      <c r="HL38" s="450"/>
      <c r="HM38" s="450"/>
      <c r="HN38" s="450"/>
      <c r="HO38" s="450"/>
      <c r="HP38" s="450"/>
      <c r="HQ38" s="450"/>
      <c r="HR38" s="450"/>
      <c r="HS38" s="450"/>
      <c r="HT38" s="450"/>
      <c r="HU38" s="450"/>
      <c r="HV38" s="450"/>
      <c r="HW38" s="450"/>
      <c r="HX38" s="450"/>
      <c r="HY38" s="450"/>
      <c r="HZ38" s="450"/>
      <c r="IA38" s="450"/>
      <c r="IB38" s="450"/>
      <c r="IC38" s="450"/>
      <c r="ID38" s="450"/>
      <c r="IE38" s="450"/>
      <c r="IF38" s="450"/>
      <c r="IG38" s="450"/>
      <c r="IH38" s="450"/>
      <c r="II38" s="450"/>
      <c r="IJ38" s="450"/>
      <c r="IK38" s="450"/>
      <c r="IL38" s="450"/>
      <c r="IM38" s="450"/>
      <c r="IN38" s="450"/>
      <c r="IO38" s="450"/>
      <c r="IP38" s="450"/>
      <c r="IQ38" s="450"/>
      <c r="IR38" s="450"/>
      <c r="IS38" s="450"/>
      <c r="IT38" s="450"/>
      <c r="IU38" s="450"/>
      <c r="IV38" s="450"/>
      <c r="IW38" s="450"/>
      <c r="IX38" s="450"/>
      <c r="IY38" s="450"/>
      <c r="IZ38" s="450"/>
      <c r="JA38" s="450"/>
      <c r="JB38" s="450"/>
      <c r="JC38" s="450"/>
      <c r="JD38" s="450"/>
      <c r="JE38" s="450"/>
      <c r="JF38" s="450"/>
      <c r="JG38" s="450"/>
      <c r="JH38" s="450"/>
      <c r="JI38" s="450"/>
      <c r="JJ38" s="450"/>
      <c r="JK38" s="450"/>
      <c r="JL38" s="450"/>
      <c r="JM38" s="450"/>
      <c r="JN38" s="450"/>
      <c r="JO38" s="450"/>
    </row>
    <row r="39" spans="2:275" s="451" customFormat="1" ht="19.5" customHeight="1">
      <c r="B39" s="754" t="s">
        <v>62</v>
      </c>
      <c r="C39" s="757">
        <f>C34+1</f>
        <v>45653</v>
      </c>
      <c r="D39" s="793"/>
      <c r="E39" s="753"/>
      <c r="F39" s="753"/>
      <c r="G39" s="753"/>
      <c r="H39" s="753"/>
      <c r="I39" s="798"/>
      <c r="J39" s="462"/>
      <c r="K39" s="462"/>
      <c r="L39" s="462"/>
      <c r="M39" s="462"/>
      <c r="N39" s="801">
        <f t="shared" si="0"/>
        <v>0</v>
      </c>
      <c r="O39" s="802">
        <f>O34+D43</f>
        <v>0</v>
      </c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0"/>
      <c r="CC39" s="450"/>
      <c r="CD39" s="450"/>
      <c r="CE39" s="450"/>
      <c r="CF39" s="450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  <c r="CR39" s="450"/>
      <c r="CS39" s="450"/>
      <c r="CT39" s="450"/>
      <c r="CU39" s="450"/>
      <c r="CV39" s="450"/>
      <c r="CW39" s="450"/>
      <c r="CX39" s="450"/>
      <c r="CY39" s="450"/>
      <c r="CZ39" s="450"/>
      <c r="DA39" s="450"/>
      <c r="DB39" s="450"/>
      <c r="DC39" s="450"/>
      <c r="DD39" s="450"/>
      <c r="DE39" s="450"/>
      <c r="DF39" s="450"/>
      <c r="DG39" s="450"/>
      <c r="DH39" s="450"/>
      <c r="DI39" s="450"/>
      <c r="DJ39" s="450"/>
      <c r="DK39" s="450"/>
      <c r="DL39" s="450"/>
      <c r="DM39" s="450"/>
      <c r="DN39" s="450"/>
      <c r="DO39" s="450"/>
      <c r="DP39" s="450"/>
      <c r="DQ39" s="450"/>
      <c r="DR39" s="450"/>
      <c r="DS39" s="450"/>
      <c r="DT39" s="450"/>
      <c r="DU39" s="450"/>
      <c r="DV39" s="450"/>
      <c r="DW39" s="450"/>
      <c r="DX39" s="450"/>
      <c r="DY39" s="450"/>
      <c r="DZ39" s="450"/>
      <c r="EA39" s="450"/>
      <c r="EB39" s="450"/>
      <c r="EC39" s="450"/>
      <c r="ED39" s="450"/>
      <c r="EE39" s="450"/>
      <c r="EF39" s="450"/>
      <c r="EG39" s="450"/>
      <c r="EH39" s="450"/>
      <c r="EI39" s="450"/>
      <c r="EJ39" s="450"/>
      <c r="EK39" s="450"/>
      <c r="EL39" s="450"/>
      <c r="EM39" s="450"/>
      <c r="EN39" s="450"/>
      <c r="EO39" s="450"/>
      <c r="EP39" s="450"/>
      <c r="EQ39" s="450"/>
      <c r="ER39" s="450"/>
      <c r="ES39" s="450"/>
      <c r="ET39" s="450"/>
      <c r="EU39" s="450"/>
      <c r="EV39" s="450"/>
      <c r="EW39" s="450"/>
      <c r="EX39" s="450"/>
      <c r="EY39" s="450"/>
      <c r="EZ39" s="450"/>
      <c r="FA39" s="450"/>
      <c r="FB39" s="450"/>
      <c r="FC39" s="450"/>
      <c r="FD39" s="450"/>
      <c r="FE39" s="450"/>
      <c r="FF39" s="450"/>
      <c r="FG39" s="450"/>
      <c r="FH39" s="450"/>
      <c r="FI39" s="450"/>
      <c r="FJ39" s="450"/>
      <c r="FK39" s="450"/>
      <c r="FL39" s="450"/>
      <c r="FM39" s="450"/>
      <c r="FN39" s="450"/>
      <c r="FO39" s="450"/>
      <c r="FP39" s="450"/>
      <c r="FQ39" s="450"/>
      <c r="FR39" s="450"/>
      <c r="FS39" s="450"/>
      <c r="FT39" s="450"/>
      <c r="FU39" s="450"/>
      <c r="FV39" s="450"/>
      <c r="FW39" s="450"/>
      <c r="FX39" s="450"/>
      <c r="FY39" s="450"/>
      <c r="FZ39" s="450"/>
      <c r="GA39" s="450"/>
      <c r="GB39" s="450"/>
      <c r="GC39" s="450"/>
      <c r="GD39" s="450"/>
      <c r="GE39" s="450"/>
      <c r="GF39" s="450"/>
      <c r="GG39" s="450"/>
      <c r="GH39" s="450"/>
      <c r="GI39" s="450"/>
      <c r="GJ39" s="450"/>
      <c r="GK39" s="450"/>
      <c r="GL39" s="450"/>
      <c r="GM39" s="450"/>
      <c r="GN39" s="450"/>
      <c r="GO39" s="450"/>
      <c r="GP39" s="450"/>
      <c r="GQ39" s="450"/>
      <c r="GR39" s="450"/>
      <c r="GS39" s="450"/>
      <c r="GT39" s="450"/>
      <c r="GU39" s="450"/>
      <c r="GV39" s="450"/>
      <c r="GW39" s="450"/>
      <c r="GX39" s="450"/>
      <c r="GY39" s="450"/>
      <c r="GZ39" s="450"/>
      <c r="HA39" s="450"/>
      <c r="HB39" s="450"/>
      <c r="HC39" s="450"/>
      <c r="HD39" s="450"/>
      <c r="HE39" s="450"/>
      <c r="HF39" s="450"/>
      <c r="HG39" s="450"/>
      <c r="HH39" s="450"/>
      <c r="HI39" s="450"/>
      <c r="HJ39" s="450"/>
      <c r="HK39" s="450"/>
      <c r="HL39" s="450"/>
      <c r="HM39" s="450"/>
      <c r="HN39" s="450"/>
      <c r="HO39" s="450"/>
      <c r="HP39" s="450"/>
      <c r="HQ39" s="450"/>
      <c r="HR39" s="450"/>
      <c r="HS39" s="450"/>
      <c r="HT39" s="450"/>
      <c r="HU39" s="450"/>
      <c r="HV39" s="450"/>
      <c r="HW39" s="450"/>
      <c r="HX39" s="450"/>
      <c r="HY39" s="450"/>
      <c r="HZ39" s="450"/>
      <c r="IA39" s="450"/>
      <c r="IB39" s="450"/>
      <c r="IC39" s="450"/>
      <c r="ID39" s="450"/>
      <c r="IE39" s="450"/>
      <c r="IF39" s="450"/>
      <c r="IG39" s="450"/>
      <c r="IH39" s="450"/>
      <c r="II39" s="450"/>
      <c r="IJ39" s="450"/>
      <c r="IK39" s="450"/>
      <c r="IL39" s="450"/>
      <c r="IM39" s="450"/>
      <c r="IN39" s="450"/>
      <c r="IO39" s="450"/>
      <c r="IP39" s="450"/>
      <c r="IQ39" s="450"/>
      <c r="IR39" s="450"/>
      <c r="IS39" s="450"/>
      <c r="IT39" s="450"/>
      <c r="IU39" s="450"/>
      <c r="IV39" s="450"/>
      <c r="IW39" s="450"/>
      <c r="IX39" s="450"/>
      <c r="IY39" s="450"/>
      <c r="IZ39" s="450"/>
      <c r="JA39" s="450"/>
      <c r="JB39" s="450"/>
      <c r="JC39" s="450"/>
      <c r="JD39" s="450"/>
      <c r="JE39" s="450"/>
      <c r="JF39" s="450"/>
      <c r="JG39" s="450"/>
      <c r="JH39" s="450"/>
      <c r="JI39" s="450"/>
      <c r="JJ39" s="450"/>
      <c r="JK39" s="450"/>
      <c r="JL39" s="450"/>
      <c r="JM39" s="450"/>
      <c r="JN39" s="450"/>
      <c r="JO39" s="450"/>
    </row>
    <row r="40" spans="2:275" s="451" customFormat="1" ht="19.5" customHeight="1">
      <c r="B40" s="755"/>
      <c r="C40" s="758"/>
      <c r="D40" s="794"/>
      <c r="E40" s="770"/>
      <c r="F40" s="770"/>
      <c r="G40" s="770"/>
      <c r="H40" s="770"/>
      <c r="I40" s="799"/>
      <c r="J40" s="461"/>
      <c r="K40" s="461"/>
      <c r="L40" s="461"/>
      <c r="M40" s="461"/>
      <c r="N40" s="803">
        <f t="shared" si="0"/>
        <v>0</v>
      </c>
      <c r="O40" s="804"/>
      <c r="AE40" s="450"/>
      <c r="AF40" s="450"/>
      <c r="AG40" s="450"/>
      <c r="AH40" s="450"/>
      <c r="AI40" s="450"/>
      <c r="AJ40" s="450"/>
      <c r="AK40" s="450"/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  <c r="AW40" s="450"/>
      <c r="AX40" s="450"/>
      <c r="AY40" s="450"/>
      <c r="AZ40" s="450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  <c r="CY40" s="450"/>
      <c r="CZ40" s="450"/>
      <c r="DA40" s="450"/>
      <c r="DB40" s="450"/>
      <c r="DC40" s="450"/>
      <c r="DD40" s="450"/>
      <c r="DE40" s="450"/>
      <c r="DF40" s="450"/>
      <c r="DG40" s="450"/>
      <c r="DH40" s="450"/>
      <c r="DI40" s="450"/>
      <c r="DJ40" s="450"/>
      <c r="DK40" s="450"/>
      <c r="DL40" s="450"/>
      <c r="DM40" s="450"/>
      <c r="DN40" s="450"/>
      <c r="DO40" s="450"/>
      <c r="DP40" s="450"/>
      <c r="DQ40" s="450"/>
      <c r="DR40" s="450"/>
      <c r="DS40" s="450"/>
      <c r="DT40" s="450"/>
      <c r="DU40" s="450"/>
      <c r="DV40" s="450"/>
      <c r="DW40" s="450"/>
      <c r="DX40" s="450"/>
      <c r="DY40" s="450"/>
      <c r="DZ40" s="450"/>
      <c r="EA40" s="450"/>
      <c r="EB40" s="450"/>
      <c r="EC40" s="450"/>
      <c r="ED40" s="450"/>
      <c r="EE40" s="450"/>
      <c r="EF40" s="450"/>
      <c r="EG40" s="450"/>
      <c r="EH40" s="450"/>
      <c r="EI40" s="450"/>
      <c r="EJ40" s="450"/>
      <c r="EK40" s="450"/>
      <c r="EL40" s="450"/>
      <c r="EM40" s="450"/>
      <c r="EN40" s="450"/>
      <c r="EO40" s="450"/>
      <c r="EP40" s="450"/>
      <c r="EQ40" s="450"/>
      <c r="ER40" s="450"/>
      <c r="ES40" s="450"/>
      <c r="ET40" s="450"/>
      <c r="EU40" s="450"/>
      <c r="EV40" s="450"/>
      <c r="EW40" s="450"/>
      <c r="EX40" s="450"/>
      <c r="EY40" s="450"/>
      <c r="EZ40" s="450"/>
      <c r="FA40" s="450"/>
      <c r="FB40" s="450"/>
      <c r="FC40" s="450"/>
      <c r="FD40" s="450"/>
      <c r="FE40" s="450"/>
      <c r="FF40" s="450"/>
      <c r="FG40" s="450"/>
      <c r="FH40" s="450"/>
      <c r="FI40" s="450"/>
      <c r="FJ40" s="450"/>
      <c r="FK40" s="450"/>
      <c r="FL40" s="450"/>
      <c r="FM40" s="450"/>
      <c r="FN40" s="450"/>
      <c r="FO40" s="450"/>
      <c r="FP40" s="450"/>
      <c r="FQ40" s="450"/>
      <c r="FR40" s="450"/>
      <c r="FS40" s="450"/>
      <c r="FT40" s="450"/>
      <c r="FU40" s="450"/>
      <c r="FV40" s="450"/>
      <c r="FW40" s="450"/>
      <c r="FX40" s="450"/>
      <c r="FY40" s="450"/>
      <c r="FZ40" s="450"/>
      <c r="GA40" s="450"/>
      <c r="GB40" s="450"/>
      <c r="GC40" s="450"/>
      <c r="GD40" s="450"/>
      <c r="GE40" s="450"/>
      <c r="GF40" s="450"/>
      <c r="GG40" s="450"/>
      <c r="GH40" s="450"/>
      <c r="GI40" s="450"/>
      <c r="GJ40" s="450"/>
      <c r="GK40" s="450"/>
      <c r="GL40" s="450"/>
      <c r="GM40" s="450"/>
      <c r="GN40" s="450"/>
      <c r="GO40" s="450"/>
      <c r="GP40" s="450"/>
      <c r="GQ40" s="450"/>
      <c r="GR40" s="450"/>
      <c r="GS40" s="450"/>
      <c r="GT40" s="450"/>
      <c r="GU40" s="450"/>
      <c r="GV40" s="450"/>
      <c r="GW40" s="450"/>
      <c r="GX40" s="450"/>
      <c r="GY40" s="450"/>
      <c r="GZ40" s="450"/>
      <c r="HA40" s="450"/>
      <c r="HB40" s="450"/>
      <c r="HC40" s="450"/>
      <c r="HD40" s="450"/>
      <c r="HE40" s="450"/>
      <c r="HF40" s="450"/>
      <c r="HG40" s="450"/>
      <c r="HH40" s="450"/>
      <c r="HI40" s="450"/>
      <c r="HJ40" s="450"/>
      <c r="HK40" s="450"/>
      <c r="HL40" s="450"/>
      <c r="HM40" s="450"/>
      <c r="HN40" s="450"/>
      <c r="HO40" s="450"/>
      <c r="HP40" s="450"/>
      <c r="HQ40" s="450"/>
      <c r="HR40" s="450"/>
      <c r="HS40" s="450"/>
      <c r="HT40" s="450"/>
      <c r="HU40" s="450"/>
      <c r="HV40" s="450"/>
      <c r="HW40" s="450"/>
      <c r="HX40" s="450"/>
      <c r="HY40" s="450"/>
      <c r="HZ40" s="450"/>
      <c r="IA40" s="450"/>
      <c r="IB40" s="450"/>
      <c r="IC40" s="450"/>
      <c r="ID40" s="450"/>
      <c r="IE40" s="450"/>
      <c r="IF40" s="450"/>
      <c r="IG40" s="450"/>
      <c r="IH40" s="450"/>
      <c r="II40" s="450"/>
      <c r="IJ40" s="450"/>
      <c r="IK40" s="450"/>
      <c r="IL40" s="450"/>
      <c r="IM40" s="450"/>
      <c r="IN40" s="450"/>
      <c r="IO40" s="450"/>
      <c r="IP40" s="450"/>
      <c r="IQ40" s="450"/>
      <c r="IR40" s="450"/>
      <c r="IS40" s="450"/>
      <c r="IT40" s="450"/>
      <c r="IU40" s="450"/>
      <c r="IV40" s="450"/>
      <c r="IW40" s="450"/>
      <c r="IX40" s="450"/>
      <c r="IY40" s="450"/>
      <c r="IZ40" s="450"/>
      <c r="JA40" s="450"/>
      <c r="JB40" s="450"/>
      <c r="JC40" s="450"/>
      <c r="JD40" s="450"/>
      <c r="JE40" s="450"/>
      <c r="JF40" s="450"/>
      <c r="JG40" s="450"/>
      <c r="JH40" s="450"/>
      <c r="JI40" s="450"/>
      <c r="JJ40" s="450"/>
      <c r="JK40" s="450"/>
      <c r="JL40" s="450"/>
      <c r="JM40" s="450"/>
      <c r="JN40" s="450"/>
      <c r="JO40" s="450"/>
    </row>
    <row r="41" spans="2:275" s="451" customFormat="1" ht="19.5" customHeight="1">
      <c r="B41" s="755"/>
      <c r="C41" s="758"/>
      <c r="D41" s="794"/>
      <c r="E41" s="770"/>
      <c r="F41" s="770"/>
      <c r="G41" s="770"/>
      <c r="H41" s="770"/>
      <c r="I41" s="799"/>
      <c r="J41" s="461"/>
      <c r="K41" s="461"/>
      <c r="L41" s="461"/>
      <c r="M41" s="461"/>
      <c r="N41" s="803">
        <f t="shared" si="0"/>
        <v>0</v>
      </c>
      <c r="O41" s="804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0"/>
      <c r="AY41" s="450"/>
      <c r="AZ41" s="450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0"/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  <c r="CR41" s="450"/>
      <c r="CS41" s="450"/>
      <c r="CT41" s="450"/>
      <c r="CU41" s="450"/>
      <c r="CV41" s="450"/>
      <c r="CW41" s="450"/>
      <c r="CX41" s="450"/>
      <c r="CY41" s="450"/>
      <c r="CZ41" s="450"/>
      <c r="DA41" s="450"/>
      <c r="DB41" s="450"/>
      <c r="DC41" s="450"/>
      <c r="DD41" s="450"/>
      <c r="DE41" s="450"/>
      <c r="DF41" s="450"/>
      <c r="DG41" s="450"/>
      <c r="DH41" s="450"/>
      <c r="DI41" s="450"/>
      <c r="DJ41" s="450"/>
      <c r="DK41" s="450"/>
      <c r="DL41" s="450"/>
      <c r="DM41" s="450"/>
      <c r="DN41" s="450"/>
      <c r="DO41" s="450"/>
      <c r="DP41" s="450"/>
      <c r="DQ41" s="450"/>
      <c r="DR41" s="450"/>
      <c r="DS41" s="450"/>
      <c r="DT41" s="450"/>
      <c r="DU41" s="450"/>
      <c r="DV41" s="450"/>
      <c r="DW41" s="450"/>
      <c r="DX41" s="450"/>
      <c r="DY41" s="450"/>
      <c r="DZ41" s="450"/>
      <c r="EA41" s="450"/>
      <c r="EB41" s="450"/>
      <c r="EC41" s="450"/>
      <c r="ED41" s="450"/>
      <c r="EE41" s="450"/>
      <c r="EF41" s="450"/>
      <c r="EG41" s="450"/>
      <c r="EH41" s="450"/>
      <c r="EI41" s="450"/>
      <c r="EJ41" s="450"/>
      <c r="EK41" s="450"/>
      <c r="EL41" s="450"/>
      <c r="EM41" s="450"/>
      <c r="EN41" s="450"/>
      <c r="EO41" s="450"/>
      <c r="EP41" s="450"/>
      <c r="EQ41" s="450"/>
      <c r="ER41" s="450"/>
      <c r="ES41" s="450"/>
      <c r="ET41" s="450"/>
      <c r="EU41" s="450"/>
      <c r="EV41" s="450"/>
      <c r="EW41" s="450"/>
      <c r="EX41" s="450"/>
      <c r="EY41" s="450"/>
      <c r="EZ41" s="450"/>
      <c r="FA41" s="450"/>
      <c r="FB41" s="450"/>
      <c r="FC41" s="450"/>
      <c r="FD41" s="450"/>
      <c r="FE41" s="450"/>
      <c r="FF41" s="450"/>
      <c r="FG41" s="450"/>
      <c r="FH41" s="450"/>
      <c r="FI41" s="450"/>
      <c r="FJ41" s="450"/>
      <c r="FK41" s="450"/>
      <c r="FL41" s="450"/>
      <c r="FM41" s="450"/>
      <c r="FN41" s="450"/>
      <c r="FO41" s="450"/>
      <c r="FP41" s="450"/>
      <c r="FQ41" s="450"/>
      <c r="FR41" s="450"/>
      <c r="FS41" s="450"/>
      <c r="FT41" s="450"/>
      <c r="FU41" s="450"/>
      <c r="FV41" s="450"/>
      <c r="FW41" s="450"/>
      <c r="FX41" s="450"/>
      <c r="FY41" s="450"/>
      <c r="FZ41" s="450"/>
      <c r="GA41" s="450"/>
      <c r="GB41" s="450"/>
      <c r="GC41" s="450"/>
      <c r="GD41" s="450"/>
      <c r="GE41" s="450"/>
      <c r="GF41" s="450"/>
      <c r="GG41" s="450"/>
      <c r="GH41" s="450"/>
      <c r="GI41" s="450"/>
      <c r="GJ41" s="450"/>
      <c r="GK41" s="450"/>
      <c r="GL41" s="450"/>
      <c r="GM41" s="450"/>
      <c r="GN41" s="450"/>
      <c r="GO41" s="450"/>
      <c r="GP41" s="450"/>
      <c r="GQ41" s="450"/>
      <c r="GR41" s="450"/>
      <c r="GS41" s="450"/>
      <c r="GT41" s="450"/>
      <c r="GU41" s="450"/>
      <c r="GV41" s="450"/>
      <c r="GW41" s="450"/>
      <c r="GX41" s="450"/>
      <c r="GY41" s="450"/>
      <c r="GZ41" s="450"/>
      <c r="HA41" s="450"/>
      <c r="HB41" s="450"/>
      <c r="HC41" s="450"/>
      <c r="HD41" s="450"/>
      <c r="HE41" s="450"/>
      <c r="HF41" s="450"/>
      <c r="HG41" s="450"/>
      <c r="HH41" s="450"/>
      <c r="HI41" s="450"/>
      <c r="HJ41" s="450"/>
      <c r="HK41" s="450"/>
      <c r="HL41" s="450"/>
      <c r="HM41" s="450"/>
      <c r="HN41" s="450"/>
      <c r="HO41" s="450"/>
      <c r="HP41" s="450"/>
      <c r="HQ41" s="450"/>
      <c r="HR41" s="450"/>
      <c r="HS41" s="450"/>
      <c r="HT41" s="450"/>
      <c r="HU41" s="450"/>
      <c r="HV41" s="450"/>
      <c r="HW41" s="450"/>
      <c r="HX41" s="450"/>
      <c r="HY41" s="450"/>
      <c r="HZ41" s="450"/>
      <c r="IA41" s="450"/>
      <c r="IB41" s="450"/>
      <c r="IC41" s="450"/>
      <c r="ID41" s="450"/>
      <c r="IE41" s="450"/>
      <c r="IF41" s="450"/>
      <c r="IG41" s="450"/>
      <c r="IH41" s="450"/>
      <c r="II41" s="450"/>
      <c r="IJ41" s="450"/>
      <c r="IK41" s="450"/>
      <c r="IL41" s="450"/>
      <c r="IM41" s="450"/>
      <c r="IN41" s="450"/>
      <c r="IO41" s="450"/>
      <c r="IP41" s="450"/>
      <c r="IQ41" s="450"/>
      <c r="IR41" s="450"/>
      <c r="IS41" s="450"/>
      <c r="IT41" s="450"/>
      <c r="IU41" s="450"/>
      <c r="IV41" s="450"/>
      <c r="IW41" s="450"/>
      <c r="IX41" s="450"/>
      <c r="IY41" s="450"/>
      <c r="IZ41" s="450"/>
      <c r="JA41" s="450"/>
      <c r="JB41" s="450"/>
      <c r="JC41" s="450"/>
      <c r="JD41" s="450"/>
      <c r="JE41" s="450"/>
      <c r="JF41" s="450"/>
      <c r="JG41" s="450"/>
      <c r="JH41" s="450"/>
      <c r="JI41" s="450"/>
      <c r="JJ41" s="450"/>
      <c r="JK41" s="450"/>
      <c r="JL41" s="450"/>
      <c r="JM41" s="450"/>
      <c r="JN41" s="450"/>
      <c r="JO41" s="450"/>
    </row>
    <row r="42" spans="2:275" s="451" customFormat="1" ht="19.5" customHeight="1" thickBot="1">
      <c r="B42" s="755"/>
      <c r="C42" s="758"/>
      <c r="D42" s="795"/>
      <c r="E42" s="770"/>
      <c r="F42" s="770"/>
      <c r="G42" s="770"/>
      <c r="H42" s="770"/>
      <c r="I42" s="799"/>
      <c r="J42" s="461"/>
      <c r="K42" s="461"/>
      <c r="L42" s="461"/>
      <c r="M42" s="461"/>
      <c r="N42" s="803">
        <f t="shared" si="0"/>
        <v>0</v>
      </c>
      <c r="O42" s="804"/>
      <c r="AE42" s="450"/>
      <c r="AF42" s="450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0"/>
      <c r="BP42" s="450"/>
      <c r="BQ42" s="450"/>
      <c r="BR42" s="450"/>
      <c r="BS42" s="450"/>
      <c r="BT42" s="450"/>
      <c r="BU42" s="450"/>
      <c r="BV42" s="450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0"/>
      <c r="CH42" s="450"/>
      <c r="CI42" s="450"/>
      <c r="CJ42" s="450"/>
      <c r="CK42" s="450"/>
      <c r="CL42" s="450"/>
      <c r="CM42" s="450"/>
      <c r="CN42" s="450"/>
      <c r="CO42" s="450"/>
      <c r="CP42" s="450"/>
      <c r="CQ42" s="450"/>
      <c r="CR42" s="450"/>
      <c r="CS42" s="450"/>
      <c r="CT42" s="450"/>
      <c r="CU42" s="450"/>
      <c r="CV42" s="450"/>
      <c r="CW42" s="450"/>
      <c r="CX42" s="450"/>
      <c r="CY42" s="450"/>
      <c r="CZ42" s="450"/>
      <c r="DA42" s="450"/>
      <c r="DB42" s="450"/>
      <c r="DC42" s="450"/>
      <c r="DD42" s="450"/>
      <c r="DE42" s="450"/>
      <c r="DF42" s="450"/>
      <c r="DG42" s="450"/>
      <c r="DH42" s="450"/>
      <c r="DI42" s="450"/>
      <c r="DJ42" s="450"/>
      <c r="DK42" s="450"/>
      <c r="DL42" s="450"/>
      <c r="DM42" s="450"/>
      <c r="DN42" s="450"/>
      <c r="DO42" s="450"/>
      <c r="DP42" s="450"/>
      <c r="DQ42" s="450"/>
      <c r="DR42" s="450"/>
      <c r="DS42" s="450"/>
      <c r="DT42" s="450"/>
      <c r="DU42" s="450"/>
      <c r="DV42" s="450"/>
      <c r="DW42" s="450"/>
      <c r="DX42" s="450"/>
      <c r="DY42" s="450"/>
      <c r="DZ42" s="450"/>
      <c r="EA42" s="450"/>
      <c r="EB42" s="450"/>
      <c r="EC42" s="450"/>
      <c r="ED42" s="450"/>
      <c r="EE42" s="450"/>
      <c r="EF42" s="450"/>
      <c r="EG42" s="450"/>
      <c r="EH42" s="450"/>
      <c r="EI42" s="450"/>
      <c r="EJ42" s="450"/>
      <c r="EK42" s="450"/>
      <c r="EL42" s="450"/>
      <c r="EM42" s="450"/>
      <c r="EN42" s="450"/>
      <c r="EO42" s="450"/>
      <c r="EP42" s="450"/>
      <c r="EQ42" s="450"/>
      <c r="ER42" s="450"/>
      <c r="ES42" s="450"/>
      <c r="ET42" s="450"/>
      <c r="EU42" s="450"/>
      <c r="EV42" s="450"/>
      <c r="EW42" s="450"/>
      <c r="EX42" s="450"/>
      <c r="EY42" s="450"/>
      <c r="EZ42" s="450"/>
      <c r="FA42" s="450"/>
      <c r="FB42" s="450"/>
      <c r="FC42" s="450"/>
      <c r="FD42" s="450"/>
      <c r="FE42" s="450"/>
      <c r="FF42" s="450"/>
      <c r="FG42" s="450"/>
      <c r="FH42" s="450"/>
      <c r="FI42" s="450"/>
      <c r="FJ42" s="450"/>
      <c r="FK42" s="450"/>
      <c r="FL42" s="450"/>
      <c r="FM42" s="450"/>
      <c r="FN42" s="450"/>
      <c r="FO42" s="450"/>
      <c r="FP42" s="450"/>
      <c r="FQ42" s="450"/>
      <c r="FR42" s="450"/>
      <c r="FS42" s="450"/>
      <c r="FT42" s="450"/>
      <c r="FU42" s="450"/>
      <c r="FV42" s="450"/>
      <c r="FW42" s="450"/>
      <c r="FX42" s="450"/>
      <c r="FY42" s="450"/>
      <c r="FZ42" s="450"/>
      <c r="GA42" s="450"/>
      <c r="GB42" s="450"/>
      <c r="GC42" s="450"/>
      <c r="GD42" s="450"/>
      <c r="GE42" s="450"/>
      <c r="GF42" s="450"/>
      <c r="GG42" s="450"/>
      <c r="GH42" s="450"/>
      <c r="GI42" s="450"/>
      <c r="GJ42" s="450"/>
      <c r="GK42" s="450"/>
      <c r="GL42" s="450"/>
      <c r="GM42" s="450"/>
      <c r="GN42" s="450"/>
      <c r="GO42" s="450"/>
      <c r="GP42" s="450"/>
      <c r="GQ42" s="450"/>
      <c r="GR42" s="450"/>
      <c r="GS42" s="450"/>
      <c r="GT42" s="450"/>
      <c r="GU42" s="450"/>
      <c r="GV42" s="450"/>
      <c r="GW42" s="450"/>
      <c r="GX42" s="450"/>
      <c r="GY42" s="450"/>
      <c r="GZ42" s="450"/>
      <c r="HA42" s="450"/>
      <c r="HB42" s="450"/>
      <c r="HC42" s="450"/>
      <c r="HD42" s="450"/>
      <c r="HE42" s="450"/>
      <c r="HF42" s="450"/>
      <c r="HG42" s="450"/>
      <c r="HH42" s="450"/>
      <c r="HI42" s="450"/>
      <c r="HJ42" s="450"/>
      <c r="HK42" s="450"/>
      <c r="HL42" s="450"/>
      <c r="HM42" s="450"/>
      <c r="HN42" s="450"/>
      <c r="HO42" s="450"/>
      <c r="HP42" s="450"/>
      <c r="HQ42" s="450"/>
      <c r="HR42" s="450"/>
      <c r="HS42" s="450"/>
      <c r="HT42" s="450"/>
      <c r="HU42" s="450"/>
      <c r="HV42" s="450"/>
      <c r="HW42" s="450"/>
      <c r="HX42" s="450"/>
      <c r="HY42" s="450"/>
      <c r="HZ42" s="450"/>
      <c r="IA42" s="450"/>
      <c r="IB42" s="450"/>
      <c r="IC42" s="450"/>
      <c r="ID42" s="450"/>
      <c r="IE42" s="450"/>
      <c r="IF42" s="450"/>
      <c r="IG42" s="450"/>
      <c r="IH42" s="450"/>
      <c r="II42" s="450"/>
      <c r="IJ42" s="450"/>
      <c r="IK42" s="450"/>
      <c r="IL42" s="450"/>
      <c r="IM42" s="450"/>
      <c r="IN42" s="450"/>
      <c r="IO42" s="450"/>
      <c r="IP42" s="450"/>
      <c r="IQ42" s="450"/>
      <c r="IR42" s="450"/>
      <c r="IS42" s="450"/>
      <c r="IT42" s="450"/>
      <c r="IU42" s="450"/>
      <c r="IV42" s="450"/>
      <c r="IW42" s="450"/>
      <c r="IX42" s="450"/>
      <c r="IY42" s="450"/>
      <c r="IZ42" s="450"/>
      <c r="JA42" s="450"/>
      <c r="JB42" s="450"/>
      <c r="JC42" s="450"/>
      <c r="JD42" s="450"/>
      <c r="JE42" s="450"/>
      <c r="JF42" s="450"/>
      <c r="JG42" s="450"/>
      <c r="JH42" s="450"/>
      <c r="JI42" s="450"/>
      <c r="JJ42" s="450"/>
      <c r="JK42" s="450"/>
      <c r="JL42" s="450"/>
      <c r="JM42" s="450"/>
      <c r="JN42" s="450"/>
      <c r="JO42" s="450"/>
    </row>
    <row r="43" spans="2:275" s="451" customFormat="1" ht="19.5" customHeight="1" thickBot="1">
      <c r="B43" s="756"/>
      <c r="C43" s="759"/>
      <c r="D43" s="796">
        <f>(D42-D41)+(D40-D39)</f>
        <v>0</v>
      </c>
      <c r="E43" s="460"/>
      <c r="F43" s="773"/>
      <c r="G43" s="774"/>
      <c r="H43" s="775"/>
      <c r="I43" s="800"/>
      <c r="J43" s="459"/>
      <c r="K43" s="459"/>
      <c r="L43" s="459"/>
      <c r="M43" s="459"/>
      <c r="N43" s="805">
        <f t="shared" si="0"/>
        <v>0</v>
      </c>
      <c r="O43" s="806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0"/>
      <c r="AZ43" s="450"/>
      <c r="BA43" s="450"/>
      <c r="BB43" s="450"/>
      <c r="BC43" s="450"/>
      <c r="BD43" s="450"/>
      <c r="BE43" s="450"/>
      <c r="BF43" s="450"/>
      <c r="BG43" s="450"/>
      <c r="BH43" s="450"/>
      <c r="BI43" s="450"/>
      <c r="BJ43" s="450"/>
      <c r="BK43" s="450"/>
      <c r="BL43" s="450"/>
      <c r="BM43" s="450"/>
      <c r="BN43" s="450"/>
      <c r="BO43" s="450"/>
      <c r="BP43" s="450"/>
      <c r="BQ43" s="450"/>
      <c r="BR43" s="450"/>
      <c r="BS43" s="450"/>
      <c r="BT43" s="450"/>
      <c r="BU43" s="450"/>
      <c r="BV43" s="450"/>
      <c r="BW43" s="450"/>
      <c r="BX43" s="450"/>
      <c r="BY43" s="450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450"/>
      <c r="CS43" s="450"/>
      <c r="CT43" s="450"/>
      <c r="CU43" s="450"/>
      <c r="CV43" s="450"/>
      <c r="CW43" s="450"/>
      <c r="CX43" s="450"/>
      <c r="CY43" s="450"/>
      <c r="CZ43" s="450"/>
      <c r="DA43" s="450"/>
      <c r="DB43" s="450"/>
      <c r="DC43" s="450"/>
      <c r="DD43" s="450"/>
      <c r="DE43" s="450"/>
      <c r="DF43" s="450"/>
      <c r="DG43" s="450"/>
      <c r="DH43" s="450"/>
      <c r="DI43" s="450"/>
      <c r="DJ43" s="450"/>
      <c r="DK43" s="450"/>
      <c r="DL43" s="450"/>
      <c r="DM43" s="450"/>
      <c r="DN43" s="450"/>
      <c r="DO43" s="450"/>
      <c r="DP43" s="450"/>
      <c r="DQ43" s="450"/>
      <c r="DR43" s="450"/>
      <c r="DS43" s="450"/>
      <c r="DT43" s="450"/>
      <c r="DU43" s="450"/>
      <c r="DV43" s="450"/>
      <c r="DW43" s="450"/>
      <c r="DX43" s="450"/>
      <c r="DY43" s="450"/>
      <c r="DZ43" s="450"/>
      <c r="EA43" s="450"/>
      <c r="EB43" s="450"/>
      <c r="EC43" s="450"/>
      <c r="ED43" s="450"/>
      <c r="EE43" s="450"/>
      <c r="EF43" s="450"/>
      <c r="EG43" s="450"/>
      <c r="EH43" s="450"/>
      <c r="EI43" s="450"/>
      <c r="EJ43" s="450"/>
      <c r="EK43" s="450"/>
      <c r="EL43" s="450"/>
      <c r="EM43" s="450"/>
      <c r="EN43" s="450"/>
      <c r="EO43" s="450"/>
      <c r="EP43" s="450"/>
      <c r="EQ43" s="450"/>
      <c r="ER43" s="450"/>
      <c r="ES43" s="450"/>
      <c r="ET43" s="450"/>
      <c r="EU43" s="450"/>
      <c r="EV43" s="450"/>
      <c r="EW43" s="450"/>
      <c r="EX43" s="450"/>
      <c r="EY43" s="450"/>
      <c r="EZ43" s="450"/>
      <c r="FA43" s="450"/>
      <c r="FB43" s="450"/>
      <c r="FC43" s="450"/>
      <c r="FD43" s="450"/>
      <c r="FE43" s="450"/>
      <c r="FF43" s="450"/>
      <c r="FG43" s="450"/>
      <c r="FH43" s="450"/>
      <c r="FI43" s="450"/>
      <c r="FJ43" s="450"/>
      <c r="FK43" s="450"/>
      <c r="FL43" s="450"/>
      <c r="FM43" s="450"/>
      <c r="FN43" s="450"/>
      <c r="FO43" s="450"/>
      <c r="FP43" s="450"/>
      <c r="FQ43" s="450"/>
      <c r="FR43" s="450"/>
      <c r="FS43" s="450"/>
      <c r="FT43" s="450"/>
      <c r="FU43" s="450"/>
      <c r="FV43" s="450"/>
      <c r="FW43" s="450"/>
      <c r="FX43" s="450"/>
      <c r="FY43" s="450"/>
      <c r="FZ43" s="450"/>
      <c r="GA43" s="450"/>
      <c r="GB43" s="450"/>
      <c r="GC43" s="450"/>
      <c r="GD43" s="450"/>
      <c r="GE43" s="450"/>
      <c r="GF43" s="450"/>
      <c r="GG43" s="450"/>
      <c r="GH43" s="450"/>
      <c r="GI43" s="450"/>
      <c r="GJ43" s="450"/>
      <c r="GK43" s="450"/>
      <c r="GL43" s="450"/>
      <c r="GM43" s="450"/>
      <c r="GN43" s="450"/>
      <c r="GO43" s="450"/>
      <c r="GP43" s="450"/>
      <c r="GQ43" s="450"/>
      <c r="GR43" s="450"/>
      <c r="GS43" s="450"/>
      <c r="GT43" s="450"/>
      <c r="GU43" s="450"/>
      <c r="GV43" s="450"/>
      <c r="GW43" s="450"/>
      <c r="GX43" s="450"/>
      <c r="GY43" s="450"/>
      <c r="GZ43" s="450"/>
      <c r="HA43" s="450"/>
      <c r="HB43" s="450"/>
      <c r="HC43" s="450"/>
      <c r="HD43" s="450"/>
      <c r="HE43" s="450"/>
      <c r="HF43" s="450"/>
      <c r="HG43" s="450"/>
      <c r="HH43" s="450"/>
      <c r="HI43" s="450"/>
      <c r="HJ43" s="450"/>
      <c r="HK43" s="450"/>
      <c r="HL43" s="450"/>
      <c r="HM43" s="450"/>
      <c r="HN43" s="450"/>
      <c r="HO43" s="450"/>
      <c r="HP43" s="450"/>
      <c r="HQ43" s="450"/>
      <c r="HR43" s="450"/>
      <c r="HS43" s="450"/>
      <c r="HT43" s="450"/>
      <c r="HU43" s="450"/>
      <c r="HV43" s="450"/>
      <c r="HW43" s="450"/>
      <c r="HX43" s="450"/>
      <c r="HY43" s="450"/>
      <c r="HZ43" s="450"/>
      <c r="IA43" s="450"/>
      <c r="IB43" s="450"/>
      <c r="IC43" s="450"/>
      <c r="ID43" s="450"/>
      <c r="IE43" s="450"/>
      <c r="IF43" s="450"/>
      <c r="IG43" s="450"/>
      <c r="IH43" s="450"/>
      <c r="II43" s="450"/>
      <c r="IJ43" s="450"/>
      <c r="IK43" s="450"/>
      <c r="IL43" s="450"/>
      <c r="IM43" s="450"/>
      <c r="IN43" s="450"/>
      <c r="IO43" s="450"/>
      <c r="IP43" s="450"/>
      <c r="IQ43" s="450"/>
      <c r="IR43" s="450"/>
      <c r="IS43" s="450"/>
      <c r="IT43" s="450"/>
      <c r="IU43" s="450"/>
      <c r="IV43" s="450"/>
      <c r="IW43" s="450"/>
      <c r="IX43" s="450"/>
      <c r="IY43" s="450"/>
      <c r="IZ43" s="450"/>
      <c r="JA43" s="450"/>
      <c r="JB43" s="450"/>
      <c r="JC43" s="450"/>
      <c r="JD43" s="450"/>
      <c r="JE43" s="450"/>
      <c r="JF43" s="450"/>
      <c r="JG43" s="450"/>
      <c r="JH43" s="450"/>
      <c r="JI43" s="450"/>
      <c r="JJ43" s="450"/>
      <c r="JK43" s="450"/>
      <c r="JL43" s="450"/>
      <c r="JM43" s="450"/>
      <c r="JN43" s="450"/>
      <c r="JO43" s="450"/>
    </row>
    <row r="44" spans="2:275" s="451" customFormat="1" ht="19.5" customHeight="1">
      <c r="B44" s="754" t="s">
        <v>63</v>
      </c>
      <c r="C44" s="757">
        <f>C39+1</f>
        <v>45654</v>
      </c>
      <c r="D44" s="793"/>
      <c r="E44" s="753"/>
      <c r="F44" s="753"/>
      <c r="G44" s="753"/>
      <c r="H44" s="753"/>
      <c r="I44" s="798"/>
      <c r="J44" s="462"/>
      <c r="K44" s="462"/>
      <c r="L44" s="462"/>
      <c r="M44" s="462"/>
      <c r="N44" s="801">
        <f t="shared" si="0"/>
        <v>0</v>
      </c>
      <c r="O44" s="802">
        <f>O39+D48</f>
        <v>0</v>
      </c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  <c r="AW44" s="450"/>
      <c r="AX44" s="450"/>
      <c r="AY44" s="450"/>
      <c r="AZ44" s="450"/>
      <c r="BA44" s="450"/>
      <c r="BB44" s="450"/>
      <c r="BC44" s="450"/>
      <c r="BD44" s="450"/>
      <c r="BE44" s="450"/>
      <c r="BF44" s="450"/>
      <c r="BG44" s="450"/>
      <c r="BH44" s="450"/>
      <c r="BI44" s="450"/>
      <c r="BJ44" s="450"/>
      <c r="BK44" s="450"/>
      <c r="BL44" s="450"/>
      <c r="BM44" s="450"/>
      <c r="BN44" s="450"/>
      <c r="BO44" s="450"/>
      <c r="BP44" s="450"/>
      <c r="BQ44" s="450"/>
      <c r="BR44" s="450"/>
      <c r="BS44" s="450"/>
      <c r="BT44" s="450"/>
      <c r="BU44" s="450"/>
      <c r="BV44" s="450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0"/>
      <c r="CH44" s="450"/>
      <c r="CI44" s="450"/>
      <c r="CJ44" s="450"/>
      <c r="CK44" s="450"/>
      <c r="CL44" s="450"/>
      <c r="CM44" s="450"/>
      <c r="CN44" s="450"/>
      <c r="CO44" s="450"/>
      <c r="CP44" s="450"/>
      <c r="CQ44" s="450"/>
      <c r="CR44" s="450"/>
      <c r="CS44" s="450"/>
      <c r="CT44" s="450"/>
      <c r="CU44" s="450"/>
      <c r="CV44" s="450"/>
      <c r="CW44" s="450"/>
      <c r="CX44" s="450"/>
      <c r="CY44" s="450"/>
      <c r="CZ44" s="450"/>
      <c r="DA44" s="450"/>
      <c r="DB44" s="450"/>
      <c r="DC44" s="450"/>
      <c r="DD44" s="450"/>
      <c r="DE44" s="450"/>
      <c r="DF44" s="450"/>
      <c r="DG44" s="450"/>
      <c r="DH44" s="450"/>
      <c r="DI44" s="450"/>
      <c r="DJ44" s="450"/>
      <c r="DK44" s="450"/>
      <c r="DL44" s="450"/>
      <c r="DM44" s="450"/>
      <c r="DN44" s="450"/>
      <c r="DO44" s="450"/>
      <c r="DP44" s="450"/>
      <c r="DQ44" s="450"/>
      <c r="DR44" s="450"/>
      <c r="DS44" s="450"/>
      <c r="DT44" s="450"/>
      <c r="DU44" s="450"/>
      <c r="DV44" s="450"/>
      <c r="DW44" s="450"/>
      <c r="DX44" s="450"/>
      <c r="DY44" s="450"/>
      <c r="DZ44" s="450"/>
      <c r="EA44" s="450"/>
      <c r="EB44" s="450"/>
      <c r="EC44" s="450"/>
      <c r="ED44" s="450"/>
      <c r="EE44" s="450"/>
      <c r="EF44" s="450"/>
      <c r="EG44" s="450"/>
      <c r="EH44" s="450"/>
      <c r="EI44" s="450"/>
      <c r="EJ44" s="450"/>
      <c r="EK44" s="450"/>
      <c r="EL44" s="450"/>
      <c r="EM44" s="450"/>
      <c r="EN44" s="450"/>
      <c r="EO44" s="450"/>
      <c r="EP44" s="450"/>
      <c r="EQ44" s="450"/>
      <c r="ER44" s="450"/>
      <c r="ES44" s="450"/>
      <c r="ET44" s="450"/>
      <c r="EU44" s="450"/>
      <c r="EV44" s="450"/>
      <c r="EW44" s="450"/>
      <c r="EX44" s="450"/>
      <c r="EY44" s="450"/>
      <c r="EZ44" s="450"/>
      <c r="FA44" s="450"/>
      <c r="FB44" s="450"/>
      <c r="FC44" s="450"/>
      <c r="FD44" s="450"/>
      <c r="FE44" s="450"/>
      <c r="FF44" s="450"/>
      <c r="FG44" s="450"/>
      <c r="FH44" s="450"/>
      <c r="FI44" s="450"/>
      <c r="FJ44" s="450"/>
      <c r="FK44" s="450"/>
      <c r="FL44" s="450"/>
      <c r="FM44" s="450"/>
      <c r="FN44" s="450"/>
      <c r="FO44" s="450"/>
      <c r="FP44" s="450"/>
      <c r="FQ44" s="450"/>
      <c r="FR44" s="450"/>
      <c r="FS44" s="450"/>
      <c r="FT44" s="450"/>
      <c r="FU44" s="450"/>
      <c r="FV44" s="450"/>
      <c r="FW44" s="450"/>
      <c r="FX44" s="450"/>
      <c r="FY44" s="450"/>
      <c r="FZ44" s="450"/>
      <c r="GA44" s="450"/>
      <c r="GB44" s="450"/>
      <c r="GC44" s="450"/>
      <c r="GD44" s="450"/>
      <c r="GE44" s="450"/>
      <c r="GF44" s="450"/>
      <c r="GG44" s="450"/>
      <c r="GH44" s="450"/>
      <c r="GI44" s="450"/>
      <c r="GJ44" s="450"/>
      <c r="GK44" s="450"/>
      <c r="GL44" s="450"/>
      <c r="GM44" s="450"/>
      <c r="GN44" s="450"/>
      <c r="GO44" s="450"/>
      <c r="GP44" s="450"/>
      <c r="GQ44" s="450"/>
      <c r="GR44" s="450"/>
      <c r="GS44" s="450"/>
      <c r="GT44" s="450"/>
      <c r="GU44" s="450"/>
      <c r="GV44" s="450"/>
      <c r="GW44" s="450"/>
      <c r="GX44" s="450"/>
      <c r="GY44" s="450"/>
      <c r="GZ44" s="450"/>
      <c r="HA44" s="450"/>
      <c r="HB44" s="450"/>
      <c r="HC44" s="450"/>
      <c r="HD44" s="450"/>
      <c r="HE44" s="450"/>
      <c r="HF44" s="450"/>
      <c r="HG44" s="450"/>
      <c r="HH44" s="450"/>
      <c r="HI44" s="450"/>
      <c r="HJ44" s="450"/>
      <c r="HK44" s="450"/>
      <c r="HL44" s="450"/>
      <c r="HM44" s="450"/>
      <c r="HN44" s="450"/>
      <c r="HO44" s="450"/>
      <c r="HP44" s="450"/>
      <c r="HQ44" s="450"/>
      <c r="HR44" s="450"/>
      <c r="HS44" s="450"/>
      <c r="HT44" s="450"/>
      <c r="HU44" s="450"/>
      <c r="HV44" s="450"/>
      <c r="HW44" s="450"/>
      <c r="HX44" s="450"/>
      <c r="HY44" s="450"/>
      <c r="HZ44" s="450"/>
      <c r="IA44" s="450"/>
      <c r="IB44" s="450"/>
      <c r="IC44" s="450"/>
      <c r="ID44" s="450"/>
      <c r="IE44" s="450"/>
      <c r="IF44" s="450"/>
      <c r="IG44" s="450"/>
      <c r="IH44" s="450"/>
      <c r="II44" s="450"/>
      <c r="IJ44" s="450"/>
      <c r="IK44" s="450"/>
      <c r="IL44" s="450"/>
      <c r="IM44" s="450"/>
      <c r="IN44" s="450"/>
      <c r="IO44" s="450"/>
      <c r="IP44" s="450"/>
      <c r="IQ44" s="450"/>
      <c r="IR44" s="450"/>
      <c r="IS44" s="450"/>
      <c r="IT44" s="450"/>
      <c r="IU44" s="450"/>
      <c r="IV44" s="450"/>
      <c r="IW44" s="450"/>
      <c r="IX44" s="450"/>
      <c r="IY44" s="450"/>
      <c r="IZ44" s="450"/>
      <c r="JA44" s="450"/>
      <c r="JB44" s="450"/>
      <c r="JC44" s="450"/>
      <c r="JD44" s="450"/>
      <c r="JE44" s="450"/>
      <c r="JF44" s="450"/>
      <c r="JG44" s="450"/>
      <c r="JH44" s="450"/>
      <c r="JI44" s="450"/>
      <c r="JJ44" s="450"/>
      <c r="JK44" s="450"/>
      <c r="JL44" s="450"/>
      <c r="JM44" s="450"/>
      <c r="JN44" s="450"/>
      <c r="JO44" s="450"/>
    </row>
    <row r="45" spans="2:275" s="451" customFormat="1" ht="19.5" customHeight="1">
      <c r="B45" s="755"/>
      <c r="C45" s="758"/>
      <c r="D45" s="794"/>
      <c r="E45" s="770"/>
      <c r="F45" s="770"/>
      <c r="G45" s="770"/>
      <c r="H45" s="770"/>
      <c r="I45" s="799"/>
      <c r="J45" s="461"/>
      <c r="K45" s="461"/>
      <c r="L45" s="461"/>
      <c r="M45" s="461"/>
      <c r="N45" s="803">
        <f t="shared" si="0"/>
        <v>0</v>
      </c>
      <c r="O45" s="804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0"/>
      <c r="AY45" s="450"/>
      <c r="AZ45" s="450"/>
      <c r="BA45" s="450"/>
      <c r="BB45" s="450"/>
      <c r="BC45" s="450"/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  <c r="BN45" s="450"/>
      <c r="BO45" s="450"/>
      <c r="BP45" s="450"/>
      <c r="BQ45" s="450"/>
      <c r="BR45" s="450"/>
      <c r="BS45" s="450"/>
      <c r="BT45" s="450"/>
      <c r="BU45" s="450"/>
      <c r="BV45" s="450"/>
      <c r="BW45" s="450"/>
      <c r="BX45" s="450"/>
      <c r="BY45" s="450"/>
      <c r="BZ45" s="450"/>
      <c r="CA45" s="450"/>
      <c r="CB45" s="450"/>
      <c r="CC45" s="450"/>
      <c r="CD45" s="450"/>
      <c r="CE45" s="450"/>
      <c r="CF45" s="450"/>
      <c r="CG45" s="450"/>
      <c r="CH45" s="450"/>
      <c r="CI45" s="450"/>
      <c r="CJ45" s="450"/>
      <c r="CK45" s="450"/>
      <c r="CL45" s="450"/>
      <c r="CM45" s="450"/>
      <c r="CN45" s="450"/>
      <c r="CO45" s="450"/>
      <c r="CP45" s="450"/>
      <c r="CQ45" s="450"/>
      <c r="CR45" s="450"/>
      <c r="CS45" s="450"/>
      <c r="CT45" s="450"/>
      <c r="CU45" s="450"/>
      <c r="CV45" s="450"/>
      <c r="CW45" s="450"/>
      <c r="CX45" s="450"/>
      <c r="CY45" s="450"/>
      <c r="CZ45" s="450"/>
      <c r="DA45" s="450"/>
      <c r="DB45" s="450"/>
      <c r="DC45" s="450"/>
      <c r="DD45" s="450"/>
      <c r="DE45" s="450"/>
      <c r="DF45" s="450"/>
      <c r="DG45" s="450"/>
      <c r="DH45" s="450"/>
      <c r="DI45" s="450"/>
      <c r="DJ45" s="450"/>
      <c r="DK45" s="450"/>
      <c r="DL45" s="450"/>
      <c r="DM45" s="450"/>
      <c r="DN45" s="450"/>
      <c r="DO45" s="450"/>
      <c r="DP45" s="450"/>
      <c r="DQ45" s="450"/>
      <c r="DR45" s="450"/>
      <c r="DS45" s="450"/>
      <c r="DT45" s="450"/>
      <c r="DU45" s="450"/>
      <c r="DV45" s="450"/>
      <c r="DW45" s="450"/>
      <c r="DX45" s="450"/>
      <c r="DY45" s="450"/>
      <c r="DZ45" s="450"/>
      <c r="EA45" s="450"/>
      <c r="EB45" s="450"/>
      <c r="EC45" s="450"/>
      <c r="ED45" s="450"/>
      <c r="EE45" s="450"/>
      <c r="EF45" s="450"/>
      <c r="EG45" s="450"/>
      <c r="EH45" s="450"/>
      <c r="EI45" s="450"/>
      <c r="EJ45" s="450"/>
      <c r="EK45" s="450"/>
      <c r="EL45" s="450"/>
      <c r="EM45" s="450"/>
      <c r="EN45" s="450"/>
      <c r="EO45" s="450"/>
      <c r="EP45" s="450"/>
      <c r="EQ45" s="450"/>
      <c r="ER45" s="450"/>
      <c r="ES45" s="450"/>
      <c r="ET45" s="450"/>
      <c r="EU45" s="450"/>
      <c r="EV45" s="450"/>
      <c r="EW45" s="450"/>
      <c r="EX45" s="450"/>
      <c r="EY45" s="450"/>
      <c r="EZ45" s="450"/>
      <c r="FA45" s="450"/>
      <c r="FB45" s="450"/>
      <c r="FC45" s="450"/>
      <c r="FD45" s="450"/>
      <c r="FE45" s="450"/>
      <c r="FF45" s="450"/>
      <c r="FG45" s="450"/>
      <c r="FH45" s="450"/>
      <c r="FI45" s="450"/>
      <c r="FJ45" s="450"/>
      <c r="FK45" s="450"/>
      <c r="FL45" s="450"/>
      <c r="FM45" s="450"/>
      <c r="FN45" s="450"/>
      <c r="FO45" s="450"/>
      <c r="FP45" s="450"/>
      <c r="FQ45" s="450"/>
      <c r="FR45" s="450"/>
      <c r="FS45" s="450"/>
      <c r="FT45" s="450"/>
      <c r="FU45" s="450"/>
      <c r="FV45" s="450"/>
      <c r="FW45" s="450"/>
      <c r="FX45" s="450"/>
      <c r="FY45" s="450"/>
      <c r="FZ45" s="450"/>
      <c r="GA45" s="450"/>
      <c r="GB45" s="450"/>
      <c r="GC45" s="450"/>
      <c r="GD45" s="450"/>
      <c r="GE45" s="450"/>
      <c r="GF45" s="450"/>
      <c r="GG45" s="450"/>
      <c r="GH45" s="450"/>
      <c r="GI45" s="450"/>
      <c r="GJ45" s="450"/>
      <c r="GK45" s="450"/>
      <c r="GL45" s="450"/>
      <c r="GM45" s="450"/>
      <c r="GN45" s="450"/>
      <c r="GO45" s="450"/>
      <c r="GP45" s="450"/>
      <c r="GQ45" s="450"/>
      <c r="GR45" s="450"/>
      <c r="GS45" s="450"/>
      <c r="GT45" s="450"/>
      <c r="GU45" s="450"/>
      <c r="GV45" s="450"/>
      <c r="GW45" s="450"/>
      <c r="GX45" s="450"/>
      <c r="GY45" s="450"/>
      <c r="GZ45" s="450"/>
      <c r="HA45" s="450"/>
      <c r="HB45" s="450"/>
      <c r="HC45" s="450"/>
      <c r="HD45" s="450"/>
      <c r="HE45" s="450"/>
      <c r="HF45" s="450"/>
      <c r="HG45" s="450"/>
      <c r="HH45" s="450"/>
      <c r="HI45" s="450"/>
      <c r="HJ45" s="450"/>
      <c r="HK45" s="450"/>
      <c r="HL45" s="450"/>
      <c r="HM45" s="450"/>
      <c r="HN45" s="450"/>
      <c r="HO45" s="450"/>
      <c r="HP45" s="450"/>
      <c r="HQ45" s="450"/>
      <c r="HR45" s="450"/>
      <c r="HS45" s="450"/>
      <c r="HT45" s="450"/>
      <c r="HU45" s="450"/>
      <c r="HV45" s="450"/>
      <c r="HW45" s="450"/>
      <c r="HX45" s="450"/>
      <c r="HY45" s="450"/>
      <c r="HZ45" s="450"/>
      <c r="IA45" s="450"/>
      <c r="IB45" s="450"/>
      <c r="IC45" s="450"/>
      <c r="ID45" s="450"/>
      <c r="IE45" s="450"/>
      <c r="IF45" s="450"/>
      <c r="IG45" s="450"/>
      <c r="IH45" s="450"/>
      <c r="II45" s="450"/>
      <c r="IJ45" s="450"/>
      <c r="IK45" s="450"/>
      <c r="IL45" s="450"/>
      <c r="IM45" s="450"/>
      <c r="IN45" s="450"/>
      <c r="IO45" s="450"/>
      <c r="IP45" s="450"/>
      <c r="IQ45" s="450"/>
      <c r="IR45" s="450"/>
      <c r="IS45" s="450"/>
      <c r="IT45" s="450"/>
      <c r="IU45" s="450"/>
      <c r="IV45" s="450"/>
      <c r="IW45" s="450"/>
      <c r="IX45" s="450"/>
      <c r="IY45" s="450"/>
      <c r="IZ45" s="450"/>
      <c r="JA45" s="450"/>
      <c r="JB45" s="450"/>
      <c r="JC45" s="450"/>
      <c r="JD45" s="450"/>
      <c r="JE45" s="450"/>
      <c r="JF45" s="450"/>
      <c r="JG45" s="450"/>
      <c r="JH45" s="450"/>
      <c r="JI45" s="450"/>
      <c r="JJ45" s="450"/>
      <c r="JK45" s="450"/>
      <c r="JL45" s="450"/>
      <c r="JM45" s="450"/>
      <c r="JN45" s="450"/>
      <c r="JO45" s="450"/>
    </row>
    <row r="46" spans="2:275" s="451" customFormat="1" ht="19.5" customHeight="1">
      <c r="B46" s="755"/>
      <c r="C46" s="758"/>
      <c r="D46" s="794"/>
      <c r="E46" s="770"/>
      <c r="F46" s="770"/>
      <c r="G46" s="770"/>
      <c r="H46" s="770"/>
      <c r="I46" s="799"/>
      <c r="J46" s="461"/>
      <c r="K46" s="461"/>
      <c r="L46" s="461"/>
      <c r="M46" s="461"/>
      <c r="N46" s="803">
        <f t="shared" si="0"/>
        <v>0</v>
      </c>
      <c r="O46" s="804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Q46" s="450"/>
      <c r="BR46" s="450"/>
      <c r="BS46" s="450"/>
      <c r="BT46" s="450"/>
      <c r="BU46" s="450"/>
      <c r="BV46" s="450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  <c r="CR46" s="450"/>
      <c r="CS46" s="450"/>
      <c r="CT46" s="450"/>
      <c r="CU46" s="450"/>
      <c r="CV46" s="450"/>
      <c r="CW46" s="450"/>
      <c r="CX46" s="450"/>
      <c r="CY46" s="450"/>
      <c r="CZ46" s="450"/>
      <c r="DA46" s="450"/>
      <c r="DB46" s="450"/>
      <c r="DC46" s="450"/>
      <c r="DD46" s="450"/>
      <c r="DE46" s="450"/>
      <c r="DF46" s="450"/>
      <c r="DG46" s="450"/>
      <c r="DH46" s="450"/>
      <c r="DI46" s="450"/>
      <c r="DJ46" s="450"/>
      <c r="DK46" s="450"/>
      <c r="DL46" s="450"/>
      <c r="DM46" s="450"/>
      <c r="DN46" s="450"/>
      <c r="DO46" s="450"/>
      <c r="DP46" s="450"/>
      <c r="DQ46" s="450"/>
      <c r="DR46" s="450"/>
      <c r="DS46" s="450"/>
      <c r="DT46" s="450"/>
      <c r="DU46" s="450"/>
      <c r="DV46" s="450"/>
      <c r="DW46" s="450"/>
      <c r="DX46" s="450"/>
      <c r="DY46" s="450"/>
      <c r="DZ46" s="450"/>
      <c r="EA46" s="450"/>
      <c r="EB46" s="450"/>
      <c r="EC46" s="450"/>
      <c r="ED46" s="450"/>
      <c r="EE46" s="450"/>
      <c r="EF46" s="450"/>
      <c r="EG46" s="450"/>
      <c r="EH46" s="450"/>
      <c r="EI46" s="450"/>
      <c r="EJ46" s="450"/>
      <c r="EK46" s="450"/>
      <c r="EL46" s="450"/>
      <c r="EM46" s="450"/>
      <c r="EN46" s="450"/>
      <c r="EO46" s="450"/>
      <c r="EP46" s="450"/>
      <c r="EQ46" s="450"/>
      <c r="ER46" s="450"/>
      <c r="ES46" s="450"/>
      <c r="ET46" s="450"/>
      <c r="EU46" s="450"/>
      <c r="EV46" s="450"/>
      <c r="EW46" s="450"/>
      <c r="EX46" s="450"/>
      <c r="EY46" s="450"/>
      <c r="EZ46" s="450"/>
      <c r="FA46" s="450"/>
      <c r="FB46" s="450"/>
      <c r="FC46" s="450"/>
      <c r="FD46" s="450"/>
      <c r="FE46" s="450"/>
      <c r="FF46" s="450"/>
      <c r="FG46" s="450"/>
      <c r="FH46" s="450"/>
      <c r="FI46" s="450"/>
      <c r="FJ46" s="450"/>
      <c r="FK46" s="450"/>
      <c r="FL46" s="450"/>
      <c r="FM46" s="450"/>
      <c r="FN46" s="450"/>
      <c r="FO46" s="450"/>
      <c r="FP46" s="450"/>
      <c r="FQ46" s="450"/>
      <c r="FR46" s="450"/>
      <c r="FS46" s="450"/>
      <c r="FT46" s="450"/>
      <c r="FU46" s="450"/>
      <c r="FV46" s="450"/>
      <c r="FW46" s="450"/>
      <c r="FX46" s="450"/>
      <c r="FY46" s="450"/>
      <c r="FZ46" s="450"/>
      <c r="GA46" s="450"/>
      <c r="GB46" s="450"/>
      <c r="GC46" s="450"/>
      <c r="GD46" s="450"/>
      <c r="GE46" s="450"/>
      <c r="GF46" s="450"/>
      <c r="GG46" s="450"/>
      <c r="GH46" s="450"/>
      <c r="GI46" s="450"/>
      <c r="GJ46" s="450"/>
      <c r="GK46" s="450"/>
      <c r="GL46" s="450"/>
      <c r="GM46" s="450"/>
      <c r="GN46" s="450"/>
      <c r="GO46" s="450"/>
      <c r="GP46" s="450"/>
      <c r="GQ46" s="450"/>
      <c r="GR46" s="450"/>
      <c r="GS46" s="450"/>
      <c r="GT46" s="450"/>
      <c r="GU46" s="450"/>
      <c r="GV46" s="450"/>
      <c r="GW46" s="450"/>
      <c r="GX46" s="450"/>
      <c r="GY46" s="450"/>
      <c r="GZ46" s="450"/>
      <c r="HA46" s="450"/>
      <c r="HB46" s="450"/>
      <c r="HC46" s="450"/>
      <c r="HD46" s="450"/>
      <c r="HE46" s="450"/>
      <c r="HF46" s="450"/>
      <c r="HG46" s="450"/>
      <c r="HH46" s="450"/>
      <c r="HI46" s="450"/>
      <c r="HJ46" s="450"/>
      <c r="HK46" s="450"/>
      <c r="HL46" s="450"/>
      <c r="HM46" s="450"/>
      <c r="HN46" s="450"/>
      <c r="HO46" s="450"/>
      <c r="HP46" s="450"/>
      <c r="HQ46" s="450"/>
      <c r="HR46" s="450"/>
      <c r="HS46" s="450"/>
      <c r="HT46" s="450"/>
      <c r="HU46" s="450"/>
      <c r="HV46" s="450"/>
      <c r="HW46" s="450"/>
      <c r="HX46" s="450"/>
      <c r="HY46" s="450"/>
      <c r="HZ46" s="450"/>
      <c r="IA46" s="450"/>
      <c r="IB46" s="450"/>
      <c r="IC46" s="450"/>
      <c r="ID46" s="450"/>
      <c r="IE46" s="450"/>
      <c r="IF46" s="450"/>
      <c r="IG46" s="450"/>
      <c r="IH46" s="450"/>
      <c r="II46" s="450"/>
      <c r="IJ46" s="450"/>
      <c r="IK46" s="450"/>
      <c r="IL46" s="450"/>
      <c r="IM46" s="450"/>
      <c r="IN46" s="450"/>
      <c r="IO46" s="450"/>
      <c r="IP46" s="450"/>
      <c r="IQ46" s="450"/>
      <c r="IR46" s="450"/>
      <c r="IS46" s="450"/>
      <c r="IT46" s="450"/>
      <c r="IU46" s="450"/>
      <c r="IV46" s="450"/>
      <c r="IW46" s="450"/>
      <c r="IX46" s="450"/>
      <c r="IY46" s="450"/>
      <c r="IZ46" s="450"/>
      <c r="JA46" s="450"/>
      <c r="JB46" s="450"/>
      <c r="JC46" s="450"/>
      <c r="JD46" s="450"/>
      <c r="JE46" s="450"/>
      <c r="JF46" s="450"/>
      <c r="JG46" s="450"/>
      <c r="JH46" s="450"/>
      <c r="JI46" s="450"/>
      <c r="JJ46" s="450"/>
      <c r="JK46" s="450"/>
      <c r="JL46" s="450"/>
      <c r="JM46" s="450"/>
      <c r="JN46" s="450"/>
      <c r="JO46" s="450"/>
    </row>
    <row r="47" spans="2:275" s="451" customFormat="1" ht="19.5" customHeight="1" thickBot="1">
      <c r="B47" s="755"/>
      <c r="C47" s="758"/>
      <c r="D47" s="795"/>
      <c r="E47" s="770"/>
      <c r="F47" s="770"/>
      <c r="G47" s="770"/>
      <c r="H47" s="770"/>
      <c r="I47" s="799"/>
      <c r="J47" s="461"/>
      <c r="K47" s="461"/>
      <c r="L47" s="461"/>
      <c r="M47" s="461"/>
      <c r="N47" s="803">
        <f t="shared" si="0"/>
        <v>0</v>
      </c>
      <c r="O47" s="804"/>
      <c r="AE47" s="450"/>
      <c r="AF47" s="450"/>
      <c r="AG47" s="450"/>
      <c r="AH47" s="450"/>
      <c r="AI47" s="450"/>
      <c r="AJ47" s="450"/>
      <c r="AK47" s="450"/>
      <c r="AL47" s="450"/>
      <c r="AM47" s="450"/>
      <c r="AN47" s="450"/>
      <c r="AO47" s="450"/>
      <c r="AP47" s="450"/>
      <c r="AQ47" s="450"/>
      <c r="AR47" s="450"/>
      <c r="AS47" s="450"/>
      <c r="AT47" s="450"/>
      <c r="AU47" s="450"/>
      <c r="AV47" s="450"/>
      <c r="AW47" s="450"/>
      <c r="AX47" s="450"/>
      <c r="AY47" s="450"/>
      <c r="AZ47" s="450"/>
      <c r="BA47" s="450"/>
      <c r="BB47" s="450"/>
      <c r="BC47" s="450"/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0"/>
      <c r="CF47" s="450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450"/>
      <c r="FD47" s="450"/>
      <c r="FE47" s="450"/>
      <c r="FF47" s="450"/>
      <c r="FG47" s="450"/>
      <c r="FH47" s="450"/>
      <c r="FI47" s="450"/>
      <c r="FJ47" s="450"/>
      <c r="FK47" s="450"/>
      <c r="FL47" s="450"/>
      <c r="FM47" s="450"/>
      <c r="FN47" s="450"/>
      <c r="FO47" s="450"/>
      <c r="FP47" s="450"/>
      <c r="FQ47" s="450"/>
      <c r="FR47" s="450"/>
      <c r="FS47" s="450"/>
      <c r="FT47" s="450"/>
      <c r="FU47" s="450"/>
      <c r="FV47" s="450"/>
      <c r="FW47" s="450"/>
      <c r="FX47" s="450"/>
      <c r="FY47" s="450"/>
      <c r="FZ47" s="450"/>
      <c r="GA47" s="450"/>
      <c r="GB47" s="450"/>
      <c r="GC47" s="450"/>
      <c r="GD47" s="450"/>
      <c r="GE47" s="450"/>
      <c r="GF47" s="450"/>
      <c r="GG47" s="450"/>
      <c r="GH47" s="450"/>
      <c r="GI47" s="450"/>
      <c r="GJ47" s="450"/>
      <c r="GK47" s="450"/>
      <c r="GL47" s="450"/>
      <c r="GM47" s="450"/>
      <c r="GN47" s="450"/>
      <c r="GO47" s="450"/>
      <c r="GP47" s="450"/>
      <c r="GQ47" s="450"/>
      <c r="GR47" s="450"/>
      <c r="GS47" s="450"/>
      <c r="GT47" s="450"/>
      <c r="GU47" s="450"/>
      <c r="GV47" s="450"/>
      <c r="GW47" s="450"/>
      <c r="GX47" s="450"/>
      <c r="GY47" s="450"/>
      <c r="GZ47" s="450"/>
      <c r="HA47" s="450"/>
      <c r="HB47" s="450"/>
      <c r="HC47" s="450"/>
      <c r="HD47" s="450"/>
      <c r="HE47" s="450"/>
      <c r="HF47" s="450"/>
      <c r="HG47" s="450"/>
      <c r="HH47" s="450"/>
      <c r="HI47" s="450"/>
      <c r="HJ47" s="450"/>
      <c r="HK47" s="450"/>
      <c r="HL47" s="450"/>
      <c r="HM47" s="450"/>
      <c r="HN47" s="450"/>
      <c r="HO47" s="450"/>
      <c r="HP47" s="450"/>
      <c r="HQ47" s="450"/>
      <c r="HR47" s="450"/>
      <c r="HS47" s="450"/>
      <c r="HT47" s="450"/>
      <c r="HU47" s="450"/>
      <c r="HV47" s="450"/>
      <c r="HW47" s="450"/>
      <c r="HX47" s="450"/>
      <c r="HY47" s="450"/>
      <c r="HZ47" s="450"/>
      <c r="IA47" s="450"/>
      <c r="IB47" s="450"/>
      <c r="IC47" s="450"/>
      <c r="ID47" s="450"/>
      <c r="IE47" s="450"/>
      <c r="IF47" s="450"/>
      <c r="IG47" s="450"/>
      <c r="IH47" s="450"/>
      <c r="II47" s="450"/>
      <c r="IJ47" s="450"/>
      <c r="IK47" s="450"/>
      <c r="IL47" s="450"/>
      <c r="IM47" s="450"/>
      <c r="IN47" s="450"/>
      <c r="IO47" s="450"/>
      <c r="IP47" s="450"/>
      <c r="IQ47" s="450"/>
      <c r="IR47" s="450"/>
      <c r="IS47" s="450"/>
      <c r="IT47" s="450"/>
      <c r="IU47" s="450"/>
      <c r="IV47" s="450"/>
      <c r="IW47" s="450"/>
      <c r="IX47" s="450"/>
      <c r="IY47" s="450"/>
      <c r="IZ47" s="450"/>
      <c r="JA47" s="450"/>
      <c r="JB47" s="450"/>
      <c r="JC47" s="450"/>
      <c r="JD47" s="450"/>
      <c r="JE47" s="450"/>
      <c r="JF47" s="450"/>
      <c r="JG47" s="450"/>
      <c r="JH47" s="450"/>
      <c r="JI47" s="450"/>
      <c r="JJ47" s="450"/>
      <c r="JK47" s="450"/>
      <c r="JL47" s="450"/>
      <c r="JM47" s="450"/>
      <c r="JN47" s="450"/>
      <c r="JO47" s="450"/>
    </row>
    <row r="48" spans="2:275" s="451" customFormat="1" ht="19.5" customHeight="1" thickBot="1">
      <c r="B48" s="756"/>
      <c r="C48" s="759"/>
      <c r="D48" s="796">
        <f>(D47-D46)+(D45-D44)</f>
        <v>0</v>
      </c>
      <c r="E48" s="460"/>
      <c r="F48" s="773"/>
      <c r="G48" s="777"/>
      <c r="H48" s="778"/>
      <c r="I48" s="800"/>
      <c r="J48" s="459"/>
      <c r="K48" s="459"/>
      <c r="L48" s="459"/>
      <c r="M48" s="459"/>
      <c r="N48" s="805">
        <f t="shared" si="0"/>
        <v>0</v>
      </c>
      <c r="O48" s="806"/>
      <c r="AE48" s="450"/>
      <c r="AF48" s="450"/>
      <c r="AG48" s="450"/>
      <c r="AH48" s="450"/>
      <c r="AI48" s="450"/>
      <c r="AJ48" s="450"/>
      <c r="AK48" s="450"/>
      <c r="AL48" s="450"/>
      <c r="AM48" s="450"/>
      <c r="AN48" s="450"/>
      <c r="AO48" s="450"/>
      <c r="AP48" s="450"/>
      <c r="AQ48" s="450"/>
      <c r="AR48" s="450"/>
      <c r="AS48" s="450"/>
      <c r="AT48" s="450"/>
      <c r="AU48" s="450"/>
      <c r="AV48" s="450"/>
      <c r="AW48" s="450"/>
      <c r="AX48" s="450"/>
      <c r="AY48" s="450"/>
      <c r="AZ48" s="450"/>
      <c r="BA48" s="450"/>
      <c r="BB48" s="450"/>
      <c r="BC48" s="450"/>
      <c r="BD48" s="450"/>
      <c r="BE48" s="450"/>
      <c r="BF48" s="450"/>
      <c r="BG48" s="450"/>
      <c r="BH48" s="450"/>
      <c r="BI48" s="450"/>
      <c r="BJ48" s="450"/>
      <c r="BK48" s="450"/>
      <c r="BL48" s="450"/>
      <c r="BM48" s="450"/>
      <c r="BN48" s="450"/>
      <c r="BO48" s="450"/>
      <c r="BP48" s="450"/>
      <c r="BQ48" s="450"/>
      <c r="BR48" s="450"/>
      <c r="BS48" s="450"/>
      <c r="BT48" s="450"/>
      <c r="BU48" s="450"/>
      <c r="BV48" s="450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0"/>
      <c r="CH48" s="450"/>
      <c r="CI48" s="450"/>
      <c r="CJ48" s="450"/>
      <c r="CK48" s="450"/>
      <c r="CL48" s="450"/>
      <c r="CM48" s="450"/>
      <c r="CN48" s="450"/>
      <c r="CO48" s="450"/>
      <c r="CP48" s="450"/>
      <c r="CQ48" s="450"/>
      <c r="CR48" s="450"/>
      <c r="CS48" s="450"/>
      <c r="CT48" s="450"/>
      <c r="CU48" s="450"/>
      <c r="CV48" s="450"/>
      <c r="CW48" s="450"/>
      <c r="CX48" s="450"/>
      <c r="CY48" s="450"/>
      <c r="CZ48" s="450"/>
      <c r="DA48" s="450"/>
      <c r="DB48" s="450"/>
      <c r="DC48" s="450"/>
      <c r="DD48" s="450"/>
      <c r="DE48" s="450"/>
      <c r="DF48" s="450"/>
      <c r="DG48" s="450"/>
      <c r="DH48" s="450"/>
      <c r="DI48" s="450"/>
      <c r="DJ48" s="450"/>
      <c r="DK48" s="450"/>
      <c r="DL48" s="450"/>
      <c r="DM48" s="450"/>
      <c r="DN48" s="450"/>
      <c r="DO48" s="450"/>
      <c r="DP48" s="450"/>
      <c r="DQ48" s="450"/>
      <c r="DR48" s="450"/>
      <c r="DS48" s="450"/>
      <c r="DT48" s="450"/>
      <c r="DU48" s="450"/>
      <c r="DV48" s="450"/>
      <c r="DW48" s="450"/>
      <c r="DX48" s="450"/>
      <c r="DY48" s="450"/>
      <c r="DZ48" s="450"/>
      <c r="EA48" s="450"/>
      <c r="EB48" s="450"/>
      <c r="EC48" s="450"/>
      <c r="ED48" s="450"/>
      <c r="EE48" s="450"/>
      <c r="EF48" s="450"/>
      <c r="EG48" s="450"/>
      <c r="EH48" s="450"/>
      <c r="EI48" s="450"/>
      <c r="EJ48" s="450"/>
      <c r="EK48" s="450"/>
      <c r="EL48" s="450"/>
      <c r="EM48" s="450"/>
      <c r="EN48" s="450"/>
      <c r="EO48" s="450"/>
      <c r="EP48" s="450"/>
      <c r="EQ48" s="450"/>
      <c r="ER48" s="450"/>
      <c r="ES48" s="450"/>
      <c r="ET48" s="450"/>
      <c r="EU48" s="450"/>
      <c r="EV48" s="450"/>
      <c r="EW48" s="450"/>
      <c r="EX48" s="450"/>
      <c r="EY48" s="450"/>
      <c r="EZ48" s="450"/>
      <c r="FA48" s="450"/>
      <c r="FB48" s="450"/>
      <c r="FC48" s="450"/>
      <c r="FD48" s="450"/>
      <c r="FE48" s="450"/>
      <c r="FF48" s="450"/>
      <c r="FG48" s="450"/>
      <c r="FH48" s="450"/>
      <c r="FI48" s="450"/>
      <c r="FJ48" s="450"/>
      <c r="FK48" s="450"/>
      <c r="FL48" s="450"/>
      <c r="FM48" s="450"/>
      <c r="FN48" s="450"/>
      <c r="FO48" s="450"/>
      <c r="FP48" s="450"/>
      <c r="FQ48" s="450"/>
      <c r="FR48" s="450"/>
      <c r="FS48" s="450"/>
      <c r="FT48" s="450"/>
      <c r="FU48" s="450"/>
      <c r="FV48" s="450"/>
      <c r="FW48" s="450"/>
      <c r="FX48" s="450"/>
      <c r="FY48" s="450"/>
      <c r="FZ48" s="450"/>
      <c r="GA48" s="450"/>
      <c r="GB48" s="450"/>
      <c r="GC48" s="450"/>
      <c r="GD48" s="450"/>
      <c r="GE48" s="450"/>
      <c r="GF48" s="450"/>
      <c r="GG48" s="450"/>
      <c r="GH48" s="450"/>
      <c r="GI48" s="450"/>
      <c r="GJ48" s="450"/>
      <c r="GK48" s="450"/>
      <c r="GL48" s="450"/>
      <c r="GM48" s="450"/>
      <c r="GN48" s="450"/>
      <c r="GO48" s="450"/>
      <c r="GP48" s="450"/>
      <c r="GQ48" s="450"/>
      <c r="GR48" s="450"/>
      <c r="GS48" s="450"/>
      <c r="GT48" s="450"/>
      <c r="GU48" s="450"/>
      <c r="GV48" s="450"/>
      <c r="GW48" s="450"/>
      <c r="GX48" s="450"/>
      <c r="GY48" s="450"/>
      <c r="GZ48" s="450"/>
      <c r="HA48" s="450"/>
      <c r="HB48" s="450"/>
      <c r="HC48" s="450"/>
      <c r="HD48" s="450"/>
      <c r="HE48" s="450"/>
      <c r="HF48" s="450"/>
      <c r="HG48" s="450"/>
      <c r="HH48" s="450"/>
      <c r="HI48" s="450"/>
      <c r="HJ48" s="450"/>
      <c r="HK48" s="450"/>
      <c r="HL48" s="450"/>
      <c r="HM48" s="450"/>
      <c r="HN48" s="450"/>
      <c r="HO48" s="450"/>
      <c r="HP48" s="450"/>
      <c r="HQ48" s="450"/>
      <c r="HR48" s="450"/>
      <c r="HS48" s="450"/>
      <c r="HT48" s="450"/>
      <c r="HU48" s="450"/>
      <c r="HV48" s="450"/>
      <c r="HW48" s="450"/>
      <c r="HX48" s="450"/>
      <c r="HY48" s="450"/>
      <c r="HZ48" s="450"/>
      <c r="IA48" s="450"/>
      <c r="IB48" s="450"/>
      <c r="IC48" s="450"/>
      <c r="ID48" s="450"/>
      <c r="IE48" s="450"/>
      <c r="IF48" s="450"/>
      <c r="IG48" s="450"/>
      <c r="IH48" s="450"/>
      <c r="II48" s="450"/>
      <c r="IJ48" s="450"/>
      <c r="IK48" s="450"/>
      <c r="IL48" s="450"/>
      <c r="IM48" s="450"/>
      <c r="IN48" s="450"/>
      <c r="IO48" s="450"/>
      <c r="IP48" s="450"/>
      <c r="IQ48" s="450"/>
      <c r="IR48" s="450"/>
      <c r="IS48" s="450"/>
      <c r="IT48" s="450"/>
      <c r="IU48" s="450"/>
      <c r="IV48" s="450"/>
      <c r="IW48" s="450"/>
      <c r="IX48" s="450"/>
      <c r="IY48" s="450"/>
      <c r="IZ48" s="450"/>
      <c r="JA48" s="450"/>
      <c r="JB48" s="450"/>
      <c r="JC48" s="450"/>
      <c r="JD48" s="450"/>
      <c r="JE48" s="450"/>
      <c r="JF48" s="450"/>
      <c r="JG48" s="450"/>
      <c r="JH48" s="450"/>
      <c r="JI48" s="450"/>
      <c r="JJ48" s="450"/>
      <c r="JK48" s="450"/>
      <c r="JL48" s="450"/>
      <c r="JM48" s="450"/>
      <c r="JN48" s="450"/>
      <c r="JO48" s="450"/>
    </row>
    <row r="49" spans="1:17" ht="30" customHeight="1" thickBot="1">
      <c r="A49" s="451"/>
      <c r="B49" s="453"/>
      <c r="C49" s="451"/>
      <c r="D49" s="458" t="s">
        <v>178</v>
      </c>
      <c r="E49" s="781"/>
      <c r="F49" s="782"/>
      <c r="G49" s="783"/>
      <c r="H49" s="784"/>
      <c r="I49" s="451"/>
      <c r="J49" s="451"/>
      <c r="K49" s="451"/>
      <c r="L49" s="451"/>
      <c r="M49" s="779" t="s">
        <v>186</v>
      </c>
      <c r="N49" s="779"/>
      <c r="O49" s="451"/>
      <c r="Q49" s="451"/>
    </row>
    <row r="50" spans="1:17" ht="7.5" customHeight="1">
      <c r="A50" s="451"/>
      <c r="B50" s="453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780"/>
      <c r="N50" s="780"/>
      <c r="O50" s="451"/>
      <c r="Q50" s="451"/>
    </row>
    <row r="51" spans="1:17" ht="22.5" customHeight="1">
      <c r="A51" s="451"/>
      <c r="B51" s="771" t="str">
        <f>E2</f>
        <v>V</v>
      </c>
      <c r="C51" s="771"/>
      <c r="D51" s="771"/>
      <c r="E51" s="771"/>
      <c r="F51" s="456"/>
      <c r="G51" s="451"/>
      <c r="H51" s="451"/>
      <c r="I51" s="451"/>
      <c r="J51" s="451"/>
      <c r="K51" s="451"/>
      <c r="L51" s="451"/>
      <c r="M51" s="457">
        <f ca="1">TODAY()</f>
        <v>45646</v>
      </c>
      <c r="N51" s="456"/>
      <c r="O51" s="456"/>
      <c r="Q51" s="451"/>
    </row>
    <row r="52" spans="1:17">
      <c r="A52" s="451"/>
      <c r="B52" s="453"/>
      <c r="C52" s="451"/>
      <c r="D52" s="451" t="s">
        <v>185</v>
      </c>
      <c r="E52" s="455"/>
      <c r="F52" s="455"/>
      <c r="G52" s="455" t="s">
        <v>65</v>
      </c>
      <c r="H52" s="455"/>
      <c r="I52" s="455"/>
      <c r="J52" s="455"/>
      <c r="K52" s="455"/>
      <c r="L52" s="455"/>
      <c r="M52" s="455"/>
      <c r="N52" s="455" t="s">
        <v>47</v>
      </c>
      <c r="O52" s="455"/>
      <c r="Q52" s="451"/>
    </row>
    <row r="53" spans="1:17">
      <c r="A53" s="451"/>
      <c r="B53" s="453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Q53" s="451"/>
    </row>
    <row r="54" spans="1:17" s="451" customFormat="1">
      <c r="B54" s="453"/>
      <c r="D54" s="454"/>
    </row>
    <row r="55" spans="1:17" s="451" customFormat="1">
      <c r="B55" s="453"/>
    </row>
    <row r="56" spans="1:17" s="451" customFormat="1">
      <c r="B56" s="453"/>
    </row>
    <row r="57" spans="1:17" s="451" customFormat="1">
      <c r="B57" s="453"/>
    </row>
    <row r="58" spans="1:17" s="451" customFormat="1">
      <c r="B58" s="453"/>
    </row>
    <row r="59" spans="1:17" s="451" customFormat="1">
      <c r="B59" s="453"/>
    </row>
    <row r="60" spans="1:17" s="451" customFormat="1">
      <c r="B60" s="453"/>
    </row>
    <row r="61" spans="1:17" s="451" customFormat="1">
      <c r="B61" s="453"/>
    </row>
    <row r="62" spans="1:17" s="451" customFormat="1">
      <c r="B62" s="453"/>
    </row>
    <row r="63" spans="1:17" s="451" customFormat="1">
      <c r="B63" s="453"/>
    </row>
    <row r="64" spans="1:17" s="451" customFormat="1">
      <c r="B64" s="453"/>
    </row>
    <row r="65" spans="2:2" s="451" customFormat="1">
      <c r="B65" s="453"/>
    </row>
    <row r="66" spans="2:2" s="451" customFormat="1">
      <c r="B66" s="453"/>
    </row>
    <row r="67" spans="2:2" s="451" customFormat="1">
      <c r="B67" s="453"/>
    </row>
    <row r="68" spans="2:2" s="451" customFormat="1">
      <c r="B68" s="453"/>
    </row>
    <row r="69" spans="2:2" s="451" customFormat="1">
      <c r="B69" s="453"/>
    </row>
    <row r="70" spans="2:2" s="451" customFormat="1">
      <c r="B70" s="453"/>
    </row>
    <row r="71" spans="2:2" s="451" customFormat="1">
      <c r="B71" s="453"/>
    </row>
    <row r="72" spans="2:2" s="451" customFormat="1">
      <c r="B72" s="453"/>
    </row>
    <row r="73" spans="2:2" s="451" customFormat="1">
      <c r="B73" s="453"/>
    </row>
    <row r="74" spans="2:2" s="451" customFormat="1">
      <c r="B74" s="453"/>
    </row>
    <row r="75" spans="2:2" s="451" customFormat="1">
      <c r="B75" s="453"/>
    </row>
    <row r="76" spans="2:2" s="451" customFormat="1">
      <c r="B76" s="453"/>
    </row>
    <row r="77" spans="2:2" s="451" customFormat="1">
      <c r="B77" s="453"/>
    </row>
    <row r="78" spans="2:2" s="451" customFormat="1">
      <c r="B78" s="453"/>
    </row>
    <row r="79" spans="2:2" s="451" customFormat="1">
      <c r="B79" s="453"/>
    </row>
    <row r="80" spans="2:2" s="451" customFormat="1">
      <c r="B80" s="453"/>
    </row>
    <row r="81" spans="2:2" s="451" customFormat="1">
      <c r="B81" s="453"/>
    </row>
    <row r="82" spans="2:2" s="451" customFormat="1">
      <c r="B82" s="453"/>
    </row>
    <row r="83" spans="2:2" s="451" customFormat="1">
      <c r="B83" s="453"/>
    </row>
    <row r="84" spans="2:2" s="451" customFormat="1">
      <c r="B84" s="453"/>
    </row>
    <row r="85" spans="2:2" s="451" customFormat="1">
      <c r="B85" s="453"/>
    </row>
    <row r="86" spans="2:2" s="451" customFormat="1">
      <c r="B86" s="453"/>
    </row>
    <row r="87" spans="2:2" s="451" customFormat="1">
      <c r="B87" s="453"/>
    </row>
    <row r="88" spans="2:2" s="451" customFormat="1">
      <c r="B88" s="453"/>
    </row>
    <row r="89" spans="2:2" s="451" customFormat="1">
      <c r="B89" s="453"/>
    </row>
    <row r="90" spans="2:2" s="451" customFormat="1">
      <c r="B90" s="453"/>
    </row>
    <row r="91" spans="2:2" s="451" customFormat="1">
      <c r="B91" s="453"/>
    </row>
    <row r="92" spans="2:2" s="451" customFormat="1">
      <c r="B92" s="453"/>
    </row>
    <row r="93" spans="2:2" s="451" customFormat="1">
      <c r="B93" s="453"/>
    </row>
    <row r="94" spans="2:2" s="451" customFormat="1">
      <c r="B94" s="453"/>
    </row>
    <row r="95" spans="2:2" s="451" customFormat="1">
      <c r="B95" s="453"/>
    </row>
    <row r="96" spans="2:2" s="451" customFormat="1">
      <c r="B96" s="453"/>
    </row>
    <row r="97" spans="2:2" s="451" customFormat="1">
      <c r="B97" s="453"/>
    </row>
    <row r="98" spans="2:2" s="451" customFormat="1">
      <c r="B98" s="453"/>
    </row>
    <row r="99" spans="2:2" s="451" customFormat="1">
      <c r="B99" s="453"/>
    </row>
    <row r="100" spans="2:2" s="451" customFormat="1">
      <c r="B100" s="453"/>
    </row>
    <row r="101" spans="2:2" s="451" customFormat="1">
      <c r="B101" s="453"/>
    </row>
    <row r="102" spans="2:2" s="451" customFormat="1">
      <c r="B102" s="453"/>
    </row>
    <row r="103" spans="2:2" s="451" customFormat="1">
      <c r="B103" s="453"/>
    </row>
    <row r="104" spans="2:2" s="451" customFormat="1">
      <c r="B104" s="453"/>
    </row>
    <row r="105" spans="2:2" s="451" customFormat="1">
      <c r="B105" s="453"/>
    </row>
    <row r="106" spans="2:2" s="451" customFormat="1">
      <c r="B106" s="453"/>
    </row>
    <row r="107" spans="2:2" s="451" customFormat="1">
      <c r="B107" s="453"/>
    </row>
    <row r="108" spans="2:2" s="451" customFormat="1">
      <c r="B108" s="453"/>
    </row>
    <row r="109" spans="2:2" s="451" customFormat="1">
      <c r="B109" s="453"/>
    </row>
    <row r="110" spans="2:2" s="451" customFormat="1">
      <c r="B110" s="453"/>
    </row>
    <row r="111" spans="2:2" s="451" customFormat="1">
      <c r="B111" s="453"/>
    </row>
    <row r="112" spans="2:2" s="451" customFormat="1">
      <c r="B112" s="453"/>
    </row>
    <row r="113" spans="2:2" s="451" customFormat="1">
      <c r="B113" s="453"/>
    </row>
    <row r="114" spans="2:2" s="451" customFormat="1">
      <c r="B114" s="453"/>
    </row>
    <row r="115" spans="2:2" s="451" customFormat="1">
      <c r="B115" s="453"/>
    </row>
    <row r="116" spans="2:2" s="451" customFormat="1">
      <c r="B116" s="453"/>
    </row>
    <row r="117" spans="2:2" s="451" customFormat="1">
      <c r="B117" s="453"/>
    </row>
    <row r="118" spans="2:2" s="451" customFormat="1">
      <c r="B118" s="453"/>
    </row>
    <row r="119" spans="2:2" s="451" customFormat="1">
      <c r="B119" s="453"/>
    </row>
    <row r="120" spans="2:2" s="451" customFormat="1">
      <c r="B120" s="453"/>
    </row>
    <row r="121" spans="2:2" s="451" customFormat="1">
      <c r="B121" s="453"/>
    </row>
    <row r="122" spans="2:2" s="451" customFormat="1">
      <c r="B122" s="453"/>
    </row>
    <row r="123" spans="2:2" s="451" customFormat="1">
      <c r="B123" s="453"/>
    </row>
    <row r="124" spans="2:2" s="451" customFormat="1">
      <c r="B124" s="453"/>
    </row>
    <row r="125" spans="2:2" s="451" customFormat="1">
      <c r="B125" s="453"/>
    </row>
    <row r="126" spans="2:2" s="451" customFormat="1">
      <c r="B126" s="453"/>
    </row>
    <row r="127" spans="2:2" s="451" customFormat="1">
      <c r="B127" s="453"/>
    </row>
    <row r="128" spans="2:2" s="451" customFormat="1">
      <c r="B128" s="453"/>
    </row>
    <row r="129" spans="2:2" s="451" customFormat="1">
      <c r="B129" s="453"/>
    </row>
    <row r="130" spans="2:2" s="451" customFormat="1">
      <c r="B130" s="453"/>
    </row>
    <row r="131" spans="2:2" s="451" customFormat="1">
      <c r="B131" s="453"/>
    </row>
    <row r="132" spans="2:2" s="451" customFormat="1">
      <c r="B132" s="453"/>
    </row>
  </sheetData>
  <sheetProtection algorithmName="SHA-512" hashValue="DsZKTvslEIkdbaxVSnAGfAHpcLO5H3RvLjmMZFV3JEiy/o6T1Ppt2nMU1ibawbcuNYPFz8uVWcMtE3wQ2gF1XA==" saltValue="GO0XTOgQpcjsV5Md7Uo0IA==" spinCount="100000" sheet="1" selectLockedCells="1"/>
  <mergeCells count="72">
    <mergeCell ref="O44:O48"/>
    <mergeCell ref="E45:H45"/>
    <mergeCell ref="E46:H46"/>
    <mergeCell ref="E47:H47"/>
    <mergeCell ref="M49:N50"/>
    <mergeCell ref="E49:F49"/>
    <mergeCell ref="G49:H49"/>
    <mergeCell ref="B44:B48"/>
    <mergeCell ref="C44:C48"/>
    <mergeCell ref="E44:H44"/>
    <mergeCell ref="O34:O38"/>
    <mergeCell ref="E36:H36"/>
    <mergeCell ref="E37:H37"/>
    <mergeCell ref="B39:B43"/>
    <mergeCell ref="C39:C43"/>
    <mergeCell ref="E39:H39"/>
    <mergeCell ref="O39:O43"/>
    <mergeCell ref="E40:H40"/>
    <mergeCell ref="E41:H41"/>
    <mergeCell ref="E42:H42"/>
    <mergeCell ref="F48:H48"/>
    <mergeCell ref="B34:B38"/>
    <mergeCell ref="C34:C38"/>
    <mergeCell ref="O24:O28"/>
    <mergeCell ref="E25:H25"/>
    <mergeCell ref="E26:H26"/>
    <mergeCell ref="E27:H27"/>
    <mergeCell ref="E29:H29"/>
    <mergeCell ref="O29:O33"/>
    <mergeCell ref="E30:H30"/>
    <mergeCell ref="E31:H31"/>
    <mergeCell ref="E12:H12"/>
    <mergeCell ref="E21:H21"/>
    <mergeCell ref="E22:H22"/>
    <mergeCell ref="E14:H14"/>
    <mergeCell ref="O14:O18"/>
    <mergeCell ref="E15:H15"/>
    <mergeCell ref="E16:H16"/>
    <mergeCell ref="E17:H17"/>
    <mergeCell ref="E19:H19"/>
    <mergeCell ref="B51:E51"/>
    <mergeCell ref="E32:H32"/>
    <mergeCell ref="E35:H35"/>
    <mergeCell ref="F3:H4"/>
    <mergeCell ref="F18:H18"/>
    <mergeCell ref="F23:H23"/>
    <mergeCell ref="F28:H28"/>
    <mergeCell ref="F33:H33"/>
    <mergeCell ref="F38:H38"/>
    <mergeCell ref="F43:H43"/>
    <mergeCell ref="B14:B18"/>
    <mergeCell ref="B24:B28"/>
    <mergeCell ref="C24:C28"/>
    <mergeCell ref="E24:H24"/>
    <mergeCell ref="B19:B23"/>
    <mergeCell ref="C19:C23"/>
    <mergeCell ref="E34:H34"/>
    <mergeCell ref="B29:B33"/>
    <mergeCell ref="C29:C33"/>
    <mergeCell ref="N4:O4"/>
    <mergeCell ref="E2:E3"/>
    <mergeCell ref="F2:H2"/>
    <mergeCell ref="J3:M3"/>
    <mergeCell ref="G5:I5"/>
    <mergeCell ref="G6:I6"/>
    <mergeCell ref="C14:C18"/>
    <mergeCell ref="G7:I7"/>
    <mergeCell ref="B9:D9"/>
    <mergeCell ref="B10:D10"/>
    <mergeCell ref="B11:D11"/>
    <mergeCell ref="O19:O23"/>
    <mergeCell ref="E20:H20"/>
  </mergeCells>
  <conditionalFormatting sqref="D18 D28 D38 D43 D48">
    <cfRule type="cellIs" dxfId="3" priority="3" operator="notEqual">
      <formula>SUM($N14:$N18)</formula>
    </cfRule>
  </conditionalFormatting>
  <conditionalFormatting sqref="D23">
    <cfRule type="cellIs" dxfId="2" priority="2" operator="notEqual">
      <formula>SUM($N19:$N23)</formula>
    </cfRule>
  </conditionalFormatting>
  <conditionalFormatting sqref="D33">
    <cfRule type="cellIs" dxfId="1" priority="4" operator="notEqual">
      <formula>SUM($N29:$N33)</formula>
    </cfRule>
  </conditionalFormatting>
  <conditionalFormatting sqref="E49">
    <cfRule type="beginsWith" dxfId="0" priority="1" operator="beginsWith" text="Utiliser">
      <formula>LEFT(E49,LEN("Utiliser"))="Utiliser"</formula>
    </cfRule>
  </conditionalFormatting>
  <dataValidations count="2">
    <dataValidation type="list" allowBlank="1" showInputMessage="1" showErrorMessage="1" sqref="I2" xr:uid="{7E3868AA-5FD7-43D8-9B44-9D9B980F88A8}">
      <formula1>$P$1:$P$2</formula1>
    </dataValidation>
    <dataValidation type="list" allowBlank="1" showInputMessage="1" showErrorMessage="1" sqref="I4" xr:uid="{E3A78205-5771-42AB-9DAF-08EEFADC8A68}">
      <formula1>$P$3:$P$7</formula1>
    </dataValidation>
  </dataValidations>
  <printOptions horizontalCentered="1"/>
  <pageMargins left="0.25" right="0.25" top="0.75" bottom="0.75" header="0.3" footer="0.3"/>
  <pageSetup scale="6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B8F557A-20E8-48F6-9CA3-2E1AFFD5F08B}">
          <x14:formula1>
            <xm:f>Period!$Y$3:$Y$36</xm:f>
          </x14:formula1>
          <xm:sqref>N4</xm:sqref>
        </x14:dataValidation>
        <x14:dataValidation type="list" allowBlank="1" showInputMessage="1" showErrorMessage="1" xr:uid="{AB71417C-5C77-4989-B792-AC9D849BDA1B}">
          <x14:formula1>
            <xm:f>Period!$I$9:$I$13</xm:f>
          </x14:formula1>
          <xm:sqref>E49:F49</xm:sqref>
        </x14:dataValidation>
        <x14:dataValidation type="list" allowBlank="1" showInputMessage="1" showErrorMessage="1" xr:uid="{6ED25D39-50DF-412F-B3CE-EF1E594270A7}">
          <x14:formula1>
            <xm:f>Period!$I$2:$I$7</xm:f>
          </x14:formula1>
          <xm:sqref>F18:H18 F23:H23 F28:H28 F33:H33 F38:H38 F43:H43 F48:H48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Period</vt:lpstr>
      <vt:lpstr>Dép Can - Usa Carte de Crédit</vt:lpstr>
      <vt:lpstr>Dépenses P NE TN</vt:lpstr>
      <vt:lpstr>Dépenses P Ontario</vt:lpstr>
      <vt:lpstr>Dépenses P. QC</vt:lpstr>
      <vt:lpstr>Repas</vt:lpstr>
      <vt:lpstr>FDT - Tech pompe</vt:lpstr>
      <vt:lpstr>'Dép Can - Usa Carte de Crédit'!Zone_d_impression</vt:lpstr>
      <vt:lpstr>'Dépenses P NE TN'!Zone_d_impression</vt:lpstr>
      <vt:lpstr>'Dépenses P Ontario'!Zone_d_impression</vt:lpstr>
      <vt:lpstr>'Dépenses P. QC'!Zone_d_impression</vt:lpstr>
      <vt:lpstr>'FDT - Tech pompe'!Zone_d_impression</vt:lpstr>
      <vt:lpstr>Repas!Zone_d_impression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 Marcotte Lefrancois</dc:creator>
  <cp:lastModifiedBy>Genevieve Marois</cp:lastModifiedBy>
  <cp:lastPrinted>2023-12-20T19:49:28Z</cp:lastPrinted>
  <dcterms:created xsi:type="dcterms:W3CDTF">2019-09-19T19:23:40Z</dcterms:created>
  <dcterms:modified xsi:type="dcterms:W3CDTF">2024-12-20T14:58:41Z</dcterms:modified>
</cp:coreProperties>
</file>