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A8554D46-67EE-4A35-96CE-16EBFD76D786}" xr6:coauthVersionLast="47" xr6:coauthVersionMax="47" xr10:uidLastSave="{00000000-0000-0000-0000-000000000000}"/>
  <bookViews>
    <workbookView xWindow="-120" yWindow="-120" windowWidth="29040" windowHeight="15720" activeTab="7" xr2:uid="{BD0B9F10-061C-41D9-9A78-0AC6C54F83C7}"/>
  </bookViews>
  <sheets>
    <sheet name="Period" sheetId="6" r:id="rId1"/>
    <sheet name="EXP Can - Usa Credit card" sheetId="10" r:id="rId2"/>
    <sheet name="Expenses BC" sheetId="11" r:id="rId3"/>
    <sheet name="Dépenses P Ontario" sheetId="13" r:id="rId4"/>
    <sheet name="Expenses QC" sheetId="4" r:id="rId5"/>
    <sheet name="Expenses  NB NE TN" sheetId="5" r:id="rId6"/>
    <sheet name="Meal" sheetId="7" r:id="rId7"/>
    <sheet name="Time Sheet-Adm" sheetId="12" r:id="rId8"/>
  </sheets>
  <definedNames>
    <definedName name="_xlnm.Print_Area" localSheetId="3">'Dépenses P Ontario'!$A$1:$O$56</definedName>
    <definedName name="_xlnm.Print_Area" localSheetId="1">'EXP Can - Usa Credit card'!$A$1:$P$61</definedName>
    <definedName name="_xlnm.Print_Area" localSheetId="5">'Expenses  NB NE TN'!$B$1:$N$53</definedName>
    <definedName name="_xlnm.Print_Area" localSheetId="2">'Expenses BC'!$A$1:$N$53</definedName>
    <definedName name="_xlnm.Print_Area" localSheetId="4">'Expenses QC'!$A$4:$O$55</definedName>
    <definedName name="_xlnm.Print_Area" localSheetId="6">Meal!$A$1:$I$30</definedName>
    <definedName name="_xlnm.Print_Area" localSheetId="0">Period!$N$1:$V$23</definedName>
    <definedName name="_xlnm.Print_Area" localSheetId="7">'Time Sheet-Adm'!$A$1:$P$53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3" l="1"/>
  <c r="K5" i="13"/>
  <c r="N5" i="13"/>
  <c r="C56" i="6" l="1"/>
  <c r="B55" i="13" l="1"/>
  <c r="C6" i="6"/>
  <c r="C5" i="6"/>
  <c r="C4" i="6"/>
  <c r="B6" i="6"/>
  <c r="B5" i="6"/>
  <c r="O1" i="13"/>
  <c r="K8" i="13"/>
  <c r="K34" i="13" s="1"/>
  <c r="N34" i="13" s="1"/>
  <c r="L8" i="13"/>
  <c r="L22" i="13" s="1"/>
  <c r="L31" i="13" s="1"/>
  <c r="I9" i="13"/>
  <c r="K9" i="13" s="1"/>
  <c r="I10" i="13"/>
  <c r="N10" i="13" s="1"/>
  <c r="K10" i="13"/>
  <c r="I11" i="13"/>
  <c r="K11" i="13" s="1"/>
  <c r="N11" i="13" s="1"/>
  <c r="I12" i="13"/>
  <c r="K12" i="13" s="1"/>
  <c r="I13" i="13"/>
  <c r="K13" i="13" s="1"/>
  <c r="I14" i="13"/>
  <c r="K14" i="13"/>
  <c r="N14" i="13"/>
  <c r="I15" i="13"/>
  <c r="K15" i="13" s="1"/>
  <c r="N15" i="13" s="1"/>
  <c r="I16" i="13"/>
  <c r="K16" i="13" s="1"/>
  <c r="I17" i="13"/>
  <c r="K17" i="13"/>
  <c r="L18" i="13"/>
  <c r="L28" i="13"/>
  <c r="I39" i="13"/>
  <c r="L39" i="13"/>
  <c r="I51" i="13"/>
  <c r="L51" i="13"/>
  <c r="K23" i="13" l="1"/>
  <c r="N23" i="13" s="1"/>
  <c r="K43" i="13"/>
  <c r="K33" i="13"/>
  <c r="N33" i="13" s="1"/>
  <c r="K50" i="13"/>
  <c r="N50" i="13" s="1"/>
  <c r="K32" i="13"/>
  <c r="L55" i="13"/>
  <c r="N17" i="13"/>
  <c r="K48" i="13"/>
  <c r="N48" i="13" s="1"/>
  <c r="K38" i="13"/>
  <c r="N38" i="13" s="1"/>
  <c r="N9" i="13"/>
  <c r="K49" i="13"/>
  <c r="N49" i="13" s="1"/>
  <c r="K47" i="13"/>
  <c r="N47" i="13" s="1"/>
  <c r="K37" i="13"/>
  <c r="N37" i="13" s="1"/>
  <c r="K26" i="13"/>
  <c r="N26" i="13" s="1"/>
  <c r="K46" i="13"/>
  <c r="N46" i="13" s="1"/>
  <c r="K36" i="13"/>
  <c r="N36" i="13" s="1"/>
  <c r="K25" i="13"/>
  <c r="N25" i="13" s="1"/>
  <c r="K45" i="13"/>
  <c r="N45" i="13" s="1"/>
  <c r="K35" i="13"/>
  <c r="N35" i="13" s="1"/>
  <c r="K24" i="13"/>
  <c r="N24" i="13" s="1"/>
  <c r="K27" i="13"/>
  <c r="K44" i="13"/>
  <c r="N44" i="13" s="1"/>
  <c r="N13" i="13"/>
  <c r="K18" i="13"/>
  <c r="I18" i="13"/>
  <c r="I54" i="13" s="1"/>
  <c r="N16" i="13"/>
  <c r="N12" i="13"/>
  <c r="N32" i="13" l="1"/>
  <c r="N39" i="13" s="1"/>
  <c r="K39" i="13"/>
  <c r="K28" i="13"/>
  <c r="N27" i="13"/>
  <c r="N28" i="13" s="1"/>
  <c r="N43" i="13"/>
  <c r="N51" i="13" s="1"/>
  <c r="K51" i="13"/>
  <c r="K55" i="13" s="1"/>
  <c r="N18" i="13"/>
  <c r="N55" i="13" l="1"/>
  <c r="J9" i="10"/>
  <c r="J10" i="10"/>
  <c r="J11" i="10"/>
  <c r="J12" i="10"/>
  <c r="J13" i="10"/>
  <c r="J14" i="10"/>
  <c r="J8" i="10"/>
  <c r="B5" i="7"/>
  <c r="D2" i="7"/>
  <c r="O9" i="12"/>
  <c r="D23" i="12"/>
  <c r="F47" i="12"/>
  <c r="D43" i="12" s="1"/>
  <c r="F42" i="12"/>
  <c r="D38" i="12" s="1"/>
  <c r="F37" i="12"/>
  <c r="D33" i="12" s="1"/>
  <c r="F32" i="12"/>
  <c r="D28" i="12" s="1"/>
  <c r="F27" i="12"/>
  <c r="F22" i="12"/>
  <c r="D18" i="12" s="1"/>
  <c r="F17" i="12"/>
  <c r="O49" i="12" l="1"/>
  <c r="D13" i="12"/>
  <c r="G4" i="10"/>
  <c r="B60" i="10" s="1"/>
  <c r="F5" i="5"/>
  <c r="F5" i="4"/>
  <c r="F5" i="11"/>
  <c r="M5" i="11"/>
  <c r="N4" i="10"/>
  <c r="M5" i="5"/>
  <c r="N5" i="4"/>
  <c r="B2" i="7"/>
  <c r="E26" i="7" s="1"/>
  <c r="N51" i="12"/>
  <c r="B51" i="12"/>
  <c r="N48" i="12"/>
  <c r="M48" i="12"/>
  <c r="L48" i="12"/>
  <c r="O8" i="12"/>
  <c r="O7" i="12"/>
  <c r="O6" i="12" l="1"/>
  <c r="O13" i="12"/>
  <c r="O18" i="12" s="1"/>
  <c r="O23" i="12" s="1"/>
  <c r="O28" i="12" s="1"/>
  <c r="O33" i="12" s="1"/>
  <c r="O38" i="12" s="1"/>
  <c r="O43" i="12" s="1"/>
  <c r="I49" i="11" l="1"/>
  <c r="I37" i="11"/>
  <c r="I26" i="11"/>
  <c r="G16" i="11"/>
  <c r="I15" i="11"/>
  <c r="I14" i="11"/>
  <c r="I13" i="11"/>
  <c r="I12" i="11"/>
  <c r="I11" i="11"/>
  <c r="I10" i="11"/>
  <c r="I9" i="11"/>
  <c r="B52" i="11"/>
  <c r="M1" i="11"/>
  <c r="K48" i="11" s="1"/>
  <c r="M48" i="11" s="1"/>
  <c r="I15" i="4"/>
  <c r="I14" i="4"/>
  <c r="I13" i="4"/>
  <c r="I12" i="4"/>
  <c r="I11" i="4"/>
  <c r="I10" i="4"/>
  <c r="I9" i="4"/>
  <c r="I15" i="5"/>
  <c r="I14" i="5"/>
  <c r="I13" i="5"/>
  <c r="I12" i="5"/>
  <c r="I11" i="5"/>
  <c r="I10" i="5"/>
  <c r="I9" i="5"/>
  <c r="K36" i="11" l="1"/>
  <c r="M36" i="11" s="1"/>
  <c r="K12" i="11"/>
  <c r="M12" i="11" s="1"/>
  <c r="K30" i="11"/>
  <c r="K47" i="11"/>
  <c r="M47" i="11" s="1"/>
  <c r="K24" i="11"/>
  <c r="M24" i="11" s="1"/>
  <c r="K34" i="11"/>
  <c r="M34" i="11" s="1"/>
  <c r="K43" i="11"/>
  <c r="M43" i="11" s="1"/>
  <c r="K45" i="11"/>
  <c r="M45" i="11" s="1"/>
  <c r="K22" i="11"/>
  <c r="M22" i="11" s="1"/>
  <c r="K32" i="11"/>
  <c r="M32" i="11" s="1"/>
  <c r="K41" i="11"/>
  <c r="M41" i="11" s="1"/>
  <c r="I16" i="11"/>
  <c r="I51" i="11" s="1"/>
  <c r="K11" i="11"/>
  <c r="M11" i="11" s="1"/>
  <c r="K15" i="11"/>
  <c r="M15" i="11" s="1"/>
  <c r="M30" i="11"/>
  <c r="K10" i="11"/>
  <c r="M10" i="11" s="1"/>
  <c r="K14" i="11"/>
  <c r="M14" i="11" s="1"/>
  <c r="K31" i="11"/>
  <c r="M31" i="11" s="1"/>
  <c r="K33" i="11"/>
  <c r="M33" i="11" s="1"/>
  <c r="K35" i="11"/>
  <c r="M35" i="11" s="1"/>
  <c r="K9" i="11"/>
  <c r="K13" i="11"/>
  <c r="M13" i="11" s="1"/>
  <c r="K21" i="11"/>
  <c r="K23" i="11"/>
  <c r="M23" i="11" s="1"/>
  <c r="K25" i="11"/>
  <c r="M25" i="11" s="1"/>
  <c r="K42" i="11"/>
  <c r="M42" i="11" s="1"/>
  <c r="K44" i="11"/>
  <c r="M44" i="11" s="1"/>
  <c r="K46" i="11"/>
  <c r="M46" i="11" s="1"/>
  <c r="M37" i="11" l="1"/>
  <c r="M21" i="11"/>
  <c r="M26" i="11" s="1"/>
  <c r="K26" i="11"/>
  <c r="M9" i="11"/>
  <c r="M16" i="11" s="1"/>
  <c r="K16" i="11"/>
  <c r="M49" i="11"/>
  <c r="K37" i="11"/>
  <c r="K49" i="11"/>
  <c r="M1" i="5"/>
  <c r="K52" i="11" l="1"/>
  <c r="M52" i="11"/>
  <c r="J56" i="10" l="1"/>
  <c r="L55" i="10"/>
  <c r="L54" i="10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M36" i="10"/>
  <c r="M35" i="10"/>
  <c r="M34" i="10"/>
  <c r="M33" i="10"/>
  <c r="M32" i="10"/>
  <c r="M31" i="10"/>
  <c r="M30" i="10"/>
  <c r="L26" i="10"/>
  <c r="J26" i="10"/>
  <c r="M25" i="10"/>
  <c r="M24" i="10"/>
  <c r="M23" i="10"/>
  <c r="M22" i="10"/>
  <c r="M21" i="10"/>
  <c r="M20" i="10"/>
  <c r="L15" i="10"/>
  <c r="H15" i="10"/>
  <c r="M14" i="10"/>
  <c r="M13" i="10"/>
  <c r="M12" i="10"/>
  <c r="M11" i="10"/>
  <c r="M10" i="10"/>
  <c r="M9" i="10"/>
  <c r="M8" i="10"/>
  <c r="L39" i="10" l="1"/>
  <c r="L56" i="10"/>
  <c r="L60" i="10" s="1"/>
  <c r="M39" i="10"/>
  <c r="M26" i="10"/>
  <c r="J15" i="10"/>
  <c r="J60" i="10" s="1"/>
  <c r="M56" i="10"/>
  <c r="M15" i="10" l="1"/>
  <c r="M60" i="10"/>
  <c r="G16" i="5" l="1"/>
  <c r="F19" i="7" l="1"/>
  <c r="F22" i="7" s="1"/>
  <c r="E19" i="7"/>
  <c r="E22" i="7" s="1"/>
  <c r="D19" i="7"/>
  <c r="D22" i="7" s="1"/>
  <c r="E24" i="7" l="1"/>
  <c r="B52" i="5" l="1"/>
  <c r="I49" i="5"/>
  <c r="K21" i="5"/>
  <c r="M21" i="5" s="1"/>
  <c r="I26" i="5"/>
  <c r="I37" i="5"/>
  <c r="K46" i="5"/>
  <c r="M46" i="5" s="1"/>
  <c r="K15" i="5"/>
  <c r="B54" i="4"/>
  <c r="K10" i="5" l="1"/>
  <c r="M10" i="5" s="1"/>
  <c r="K14" i="5"/>
  <c r="M14" i="5" s="1"/>
  <c r="K13" i="5"/>
  <c r="M13" i="5" s="1"/>
  <c r="K43" i="5"/>
  <c r="M43" i="5" s="1"/>
  <c r="K32" i="5"/>
  <c r="M32" i="5" s="1"/>
  <c r="K47" i="5"/>
  <c r="M47" i="5" s="1"/>
  <c r="K36" i="5"/>
  <c r="M36" i="5" s="1"/>
  <c r="I16" i="5"/>
  <c r="I51" i="5" s="1"/>
  <c r="K11" i="5"/>
  <c r="M11" i="5" s="1"/>
  <c r="K12" i="5"/>
  <c r="M12" i="5" s="1"/>
  <c r="K9" i="5"/>
  <c r="M15" i="5"/>
  <c r="K25" i="5"/>
  <c r="M25" i="5" s="1"/>
  <c r="K30" i="5"/>
  <c r="K34" i="5"/>
  <c r="M34" i="5" s="1"/>
  <c r="K41" i="5"/>
  <c r="M41" i="5" s="1"/>
  <c r="K45" i="5"/>
  <c r="M45" i="5" s="1"/>
  <c r="K22" i="5"/>
  <c r="M22" i="5" s="1"/>
  <c r="K24" i="5"/>
  <c r="M24" i="5" s="1"/>
  <c r="K33" i="5"/>
  <c r="M33" i="5" s="1"/>
  <c r="K44" i="5"/>
  <c r="M44" i="5" s="1"/>
  <c r="K48" i="5"/>
  <c r="M48" i="5" s="1"/>
  <c r="K23" i="5"/>
  <c r="M23" i="5" s="1"/>
  <c r="K31" i="5"/>
  <c r="M31" i="5" s="1"/>
  <c r="K35" i="5"/>
  <c r="M35" i="5" s="1"/>
  <c r="K42" i="5"/>
  <c r="M42" i="5" s="1"/>
  <c r="M9" i="5" l="1"/>
  <c r="M16" i="5" s="1"/>
  <c r="K16" i="5"/>
  <c r="M49" i="5"/>
  <c r="M26" i="5"/>
  <c r="M30" i="5"/>
  <c r="M37" i="5" s="1"/>
  <c r="K37" i="5"/>
  <c r="K49" i="5"/>
  <c r="M52" i="5" l="1"/>
  <c r="B4" i="6" l="1"/>
  <c r="B7" i="6" s="1"/>
  <c r="T1" i="4"/>
  <c r="L33" i="4" s="1"/>
  <c r="C7" i="6" l="1"/>
  <c r="B8" i="6" s="1"/>
  <c r="C8" i="6" s="1"/>
  <c r="L48" i="4"/>
  <c r="L44" i="4"/>
  <c r="L34" i="4"/>
  <c r="L26" i="4"/>
  <c r="L47" i="4"/>
  <c r="L43" i="4"/>
  <c r="L32" i="4"/>
  <c r="L25" i="4"/>
  <c r="L50" i="4"/>
  <c r="L46" i="4"/>
  <c r="L42" i="4"/>
  <c r="L36" i="4"/>
  <c r="L24" i="4"/>
  <c r="L23" i="4"/>
  <c r="L49" i="4"/>
  <c r="L45" i="4"/>
  <c r="L41" i="4"/>
  <c r="L35" i="4"/>
  <c r="L31" i="4"/>
  <c r="K26" i="5"/>
  <c r="K52" i="5" s="1"/>
  <c r="B9" i="6" l="1"/>
  <c r="C9" i="6" s="1"/>
  <c r="E2" i="7"/>
  <c r="C18" i="7" s="1"/>
  <c r="C17" i="7" s="1"/>
  <c r="C16" i="7" s="1"/>
  <c r="C15" i="7" s="1"/>
  <c r="C14" i="7" s="1"/>
  <c r="C13" i="7" s="1"/>
  <c r="C12" i="7" s="1"/>
  <c r="O1" i="4"/>
  <c r="B10" i="6" l="1"/>
  <c r="C10" i="6" s="1"/>
  <c r="R1" i="4"/>
  <c r="K23" i="4" l="1"/>
  <c r="N23" i="4" s="1"/>
  <c r="K26" i="4"/>
  <c r="N26" i="4" s="1"/>
  <c r="K25" i="4"/>
  <c r="N25" i="4" s="1"/>
  <c r="K24" i="4"/>
  <c r="N24" i="4" s="1"/>
  <c r="K33" i="4"/>
  <c r="N33" i="4" s="1"/>
  <c r="K50" i="4"/>
  <c r="N50" i="4" s="1"/>
  <c r="K46" i="4"/>
  <c r="N46" i="4" s="1"/>
  <c r="K42" i="4"/>
  <c r="N42" i="4" s="1"/>
  <c r="K34" i="4"/>
  <c r="N34" i="4" s="1"/>
  <c r="K31" i="4"/>
  <c r="N31" i="4" s="1"/>
  <c r="K49" i="4"/>
  <c r="N49" i="4" s="1"/>
  <c r="K45" i="4"/>
  <c r="N45" i="4" s="1"/>
  <c r="K41" i="4"/>
  <c r="N41" i="4" s="1"/>
  <c r="K32" i="4"/>
  <c r="N32" i="4" s="1"/>
  <c r="K48" i="4"/>
  <c r="N48" i="4" s="1"/>
  <c r="K44" i="4"/>
  <c r="N44" i="4" s="1"/>
  <c r="K36" i="4"/>
  <c r="N36" i="4" s="1"/>
  <c r="K47" i="4"/>
  <c r="N47" i="4" s="1"/>
  <c r="K43" i="4"/>
  <c r="N43" i="4" s="1"/>
  <c r="K35" i="4"/>
  <c r="N35" i="4" s="1"/>
  <c r="Q1" i="4"/>
  <c r="P1" i="4"/>
  <c r="B11" i="6" l="1"/>
  <c r="C11" i="6" s="1"/>
  <c r="B12" i="6" s="1"/>
  <c r="C12" i="6" s="1"/>
  <c r="B13" i="6" s="1"/>
  <c r="C13" i="6" s="1"/>
  <c r="L22" i="4"/>
  <c r="L27" i="4" s="1"/>
  <c r="L11" i="4"/>
  <c r="L10" i="4"/>
  <c r="L12" i="4"/>
  <c r="K22" i="4"/>
  <c r="K14" i="4"/>
  <c r="K15" i="4"/>
  <c r="K13" i="4"/>
  <c r="K12" i="4"/>
  <c r="K10" i="4"/>
  <c r="K11" i="4"/>
  <c r="N37" i="4"/>
  <c r="L37" i="4"/>
  <c r="K37" i="4"/>
  <c r="N51" i="4"/>
  <c r="L51" i="4"/>
  <c r="K51" i="4"/>
  <c r="I51" i="4"/>
  <c r="I37" i="4"/>
  <c r="N11" i="4" l="1"/>
  <c r="N10" i="4"/>
  <c r="K27" i="4"/>
  <c r="N22" i="4"/>
  <c r="N27" i="4" s="1"/>
  <c r="N12" i="4"/>
  <c r="I27" i="4"/>
  <c r="L14" i="4" l="1"/>
  <c r="L13" i="4"/>
  <c r="K9" i="4"/>
  <c r="L9" i="4"/>
  <c r="I16" i="4"/>
  <c r="I53" i="4" s="1"/>
  <c r="L15" i="4"/>
  <c r="N13" i="4" l="1"/>
  <c r="N9" i="4"/>
  <c r="N15" i="4"/>
  <c r="N14" i="4"/>
  <c r="L16" i="4"/>
  <c r="L54" i="4" s="1"/>
  <c r="K16" i="4"/>
  <c r="K54" i="4" s="1"/>
  <c r="N16" i="4" l="1"/>
  <c r="N54" i="4" s="1"/>
  <c r="D48" i="12"/>
  <c r="B14" i="6" l="1"/>
  <c r="C14" i="6" s="1"/>
  <c r="B15" i="6" l="1"/>
  <c r="C15" i="6" s="1"/>
  <c r="B16" i="6" l="1"/>
  <c r="C16" i="6" s="1"/>
  <c r="B17" i="6" l="1"/>
  <c r="C17" i="6" s="1"/>
  <c r="B18" i="6" l="1"/>
  <c r="C18" i="6" s="1"/>
  <c r="B19" i="6" l="1"/>
  <c r="C19" i="6" s="1"/>
  <c r="B20" i="6" l="1"/>
  <c r="C20" i="6" s="1"/>
  <c r="B21" i="6" l="1"/>
  <c r="C21" i="6" s="1"/>
  <c r="B22" i="6" l="1"/>
  <c r="C22" i="6" s="1"/>
  <c r="B23" i="6" l="1"/>
  <c r="C23" i="6" s="1"/>
  <c r="B24" i="6" l="1"/>
  <c r="C24" i="6" s="1"/>
  <c r="B25" i="6" l="1"/>
  <c r="C25" i="6" s="1"/>
  <c r="B26" i="6" l="1"/>
  <c r="C26" i="6" s="1"/>
  <c r="B27" i="6" l="1"/>
  <c r="C27" i="6" s="1"/>
  <c r="B28" i="6" l="1"/>
  <c r="C28" i="6" s="1"/>
  <c r="B29" i="6" l="1"/>
  <c r="C29" i="6" s="1"/>
  <c r="B30" i="6" l="1"/>
  <c r="C30" i="6" s="1"/>
  <c r="B31" i="6" l="1"/>
  <c r="C31" i="6" l="1"/>
  <c r="B32" i="6" s="1"/>
  <c r="C32" i="6" s="1"/>
  <c r="K5" i="5"/>
  <c r="K5" i="11"/>
  <c r="K5" i="4"/>
  <c r="L4" i="10"/>
  <c r="L2" i="12"/>
  <c r="C43" i="12" s="1"/>
  <c r="C38" i="12" l="1"/>
  <c r="E43" i="12"/>
  <c r="B33" i="6"/>
  <c r="C33" i="6" s="1"/>
  <c r="C33" i="12" l="1"/>
  <c r="E38" i="12"/>
  <c r="B34" i="6"/>
  <c r="C34" i="6" s="1"/>
  <c r="B35" i="6" l="1"/>
  <c r="C35" i="6" s="1"/>
  <c r="E33" i="12"/>
  <c r="C28" i="12"/>
  <c r="B36" i="6" l="1"/>
  <c r="C36" i="6" s="1"/>
  <c r="C23" i="12"/>
  <c r="E28" i="12"/>
  <c r="E23" i="12" l="1"/>
  <c r="C18" i="12"/>
  <c r="B37" i="6"/>
  <c r="C37" i="6" s="1"/>
  <c r="B38" i="6" l="1"/>
  <c r="C13" i="12"/>
  <c r="E13" i="12" s="1"/>
  <c r="E18" i="12"/>
  <c r="E48" i="12" l="1"/>
  <c r="F48" i="12"/>
  <c r="C38" i="6"/>
  <c r="B39" i="6" s="1"/>
  <c r="C39" i="6" l="1"/>
  <c r="B40" i="6" s="1"/>
  <c r="C40" i="6" l="1"/>
  <c r="B41" i="6" s="1"/>
  <c r="C41" i="6" l="1"/>
  <c r="B42" i="6" s="1"/>
  <c r="C42" i="6" l="1"/>
  <c r="B43" i="6" s="1"/>
  <c r="C43" i="6" l="1"/>
  <c r="B44" i="6" s="1"/>
  <c r="C44" i="6" l="1"/>
  <c r="B45" i="6" s="1"/>
  <c r="C45" i="6" l="1"/>
  <c r="B46" i="6" s="1"/>
  <c r="C46" i="6" l="1"/>
  <c r="B47" i="6" s="1"/>
  <c r="C47" i="6" l="1"/>
  <c r="B48" i="6" s="1"/>
  <c r="C48" i="6" l="1"/>
  <c r="B49" i="6" s="1"/>
  <c r="C49" i="6" l="1"/>
  <c r="B50" i="6" s="1"/>
  <c r="C50" i="6" l="1"/>
  <c r="B51" i="6" s="1"/>
  <c r="C51" i="6" l="1"/>
  <c r="B52" i="6" s="1"/>
  <c r="C52" i="6" l="1"/>
  <c r="B53" i="6" s="1"/>
  <c r="C53" i="6" l="1"/>
  <c r="B54" i="6" s="1"/>
  <c r="C54" i="6" l="1"/>
  <c r="B55" i="6" s="1"/>
  <c r="C55" i="6" l="1"/>
  <c r="B5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64C553CA-A534-45FE-9397-85CAF4543DE6}">
      <text>
        <r>
          <rPr>
            <b/>
            <sz val="9"/>
            <color indexed="81"/>
            <rFont val="Tahoma"/>
            <family val="2"/>
          </rPr>
          <t>Amount of your credit card statement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H7" authorId="0" shapeId="0" xr:uid="{F4E5D429-BD47-4379-A38C-44FEF7779E5D}">
      <text>
        <r>
          <rPr>
            <b/>
            <sz val="9"/>
            <color indexed="81"/>
            <rFont val="Tahoma"/>
            <family val="2"/>
          </rPr>
          <t>Put only miles</t>
        </r>
      </text>
    </comment>
    <comment ref="J18" authorId="0" shapeId="0" xr:uid="{67494D34-CD76-4EDE-9B77-5CE67C66DC14}">
      <text>
        <r>
          <rPr>
            <b/>
            <sz val="9"/>
            <color indexed="81"/>
            <rFont val="Tahoma"/>
            <family val="2"/>
          </rPr>
          <t>Amount of your usa bill and put only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8538235B-9325-4303-8C24-064CB6AFCA63}">
      <text>
        <r>
          <rPr>
            <sz val="9"/>
            <color indexed="81"/>
            <rFont val="Tahoma"/>
            <family val="2"/>
          </rPr>
          <t>This amount for each kilometer driven over 40 kilometers
(identify the total number of km)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6F1616A2-E654-4C2D-B2E3-A62C5CB053D0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398869B9-358F-42E1-9B6B-E090EA69EA86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Put only 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Karmel Marcotte Lefrancois</author>
    <author>Marélie Robert-Croteau</author>
  </authors>
  <commentList>
    <comment ref="G2" authorId="0" shapeId="0" xr:uid="{66ADE465-09E5-4274-83BE-88B827793719}">
      <text>
        <r>
          <rPr>
            <b/>
            <sz val="9"/>
            <color indexed="81"/>
            <rFont val="Tahoma"/>
            <family val="2"/>
          </rPr>
          <t>Enter your name</t>
        </r>
      </text>
    </comment>
    <comment ref="G17" authorId="1" shapeId="0" xr:uid="{1E405504-23ED-4B38-9D61-B37111BA9CE1}">
      <text>
        <r>
          <rPr>
            <b/>
            <sz val="12"/>
            <color indexed="81"/>
            <rFont val="Arial"/>
            <family val="2"/>
          </rPr>
          <t>For your holidays select from the list.
It will be important to delete your choice in the next period.</t>
        </r>
      </text>
    </comment>
    <comment ref="J48" authorId="2" shapeId="0" xr:uid="{6BAA0DD6-5900-4C1D-8A89-03EC11EFEB7C}">
      <text>
        <r>
          <rPr>
            <b/>
            <sz val="9"/>
            <color indexed="81"/>
            <rFont val="Tahoma"/>
            <family val="2"/>
          </rPr>
          <t>Inscrire le nombres d'heures que vous voulez mettre en banque ou utiliser de votre banque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<sst xmlns="http://schemas.openxmlformats.org/spreadsheetml/2006/main" count="570" uniqueCount="246">
  <si>
    <t>EMPLOYEE NAME</t>
  </si>
  <si>
    <t>TOTAL</t>
  </si>
  <si>
    <t>KM</t>
  </si>
  <si>
    <t>DATE</t>
  </si>
  <si>
    <t>NB /KM</t>
  </si>
  <si>
    <t>Week ending:</t>
  </si>
  <si>
    <t>Per</t>
  </si>
  <si>
    <t>Accounting</t>
  </si>
  <si>
    <t>CTI</t>
  </si>
  <si>
    <t>Amount</t>
  </si>
  <si>
    <t>prior taxes</t>
  </si>
  <si>
    <t># Account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</si>
  <si>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</si>
  <si>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</si>
  <si>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</si>
  <si>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</si>
  <si>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</si>
  <si>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</si>
  <si>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</si>
  <si>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</si>
  <si>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</si>
  <si>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MEAL</t>
  </si>
  <si>
    <t>CUSTMER NAME, PLACE AND GUEST</t>
  </si>
  <si>
    <t>Per diem :13/113 x 50%
Repas: t.r.p. x 50%</t>
  </si>
  <si>
    <t>OTHERS</t>
  </si>
  <si>
    <t>DESCRIPTION</t>
  </si>
  <si>
    <t>CTI (note 1)</t>
  </si>
  <si>
    <t>t.r.p</t>
  </si>
  <si>
    <t>n.a</t>
  </si>
  <si>
    <t>taux de taxe</t>
  </si>
  <si>
    <t>Pér</t>
  </si>
  <si>
    <t>WEEK ENDING</t>
  </si>
  <si>
    <t>NB / KM</t>
  </si>
  <si>
    <t>ACCOUNTING</t>
  </si>
  <si>
    <t>RTI</t>
  </si>
  <si>
    <t>AMOUNT</t>
  </si>
  <si>
    <t>PRIOR TAXES</t>
  </si>
  <si>
    <t>#Account</t>
  </si>
  <si>
    <t>CUSTOMER NAME, PLACE AND GUEST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</si>
  <si>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</si>
  <si>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</si>
  <si>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</si>
  <si>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</si>
  <si>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</si>
  <si>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</si>
  <si>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</si>
  <si>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</si>
  <si>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</si>
  <si>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</si>
  <si>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</si>
  <si>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</si>
  <si>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</si>
  <si>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Per diem Meal</t>
  </si>
  <si>
    <t>Meal ands entertainment</t>
  </si>
  <si>
    <t>9,975/114,975</t>
  </si>
  <si>
    <t>Day</t>
  </si>
  <si>
    <t>Holiday</t>
  </si>
  <si>
    <t>Quebec</t>
  </si>
  <si>
    <t>BWD</t>
  </si>
  <si>
    <t>x</t>
  </si>
  <si>
    <t>On Good Friday</t>
  </si>
  <si>
    <t>Patriot's Day</t>
  </si>
  <si>
    <t>National holiday of Quebec</t>
  </si>
  <si>
    <t>Canada day</t>
  </si>
  <si>
    <t>Natal Day</t>
  </si>
  <si>
    <t>Labor Day</t>
  </si>
  <si>
    <t>Thanksgiving</t>
  </si>
  <si>
    <t>Christmas Day</t>
  </si>
  <si>
    <t>Day after Christmas</t>
  </si>
  <si>
    <t>FUEL/GASOLIN, FUND, LONG DISTANCE, PHONE CELL, CAR RENTAL</t>
  </si>
  <si>
    <t>Internationnal Plane number</t>
  </si>
  <si>
    <t>HOTEL, PARKING, TAXI OTHERS EXPENSES</t>
  </si>
  <si>
    <t>EMPLOYEE SIGNATURE</t>
  </si>
  <si>
    <t>AUTHORIZED SIGNATURE</t>
  </si>
  <si>
    <t>AMOUNT TO</t>
  </si>
  <si>
    <t>PAY</t>
  </si>
  <si>
    <t>Grand total</t>
  </si>
  <si>
    <t>National plane number</t>
  </si>
  <si>
    <t>Expenses Quebec</t>
  </si>
  <si>
    <t>Project</t>
  </si>
  <si>
    <t>FOR MEAL DIEM TAKE 1st line 5/105 * 50%</t>
  </si>
  <si>
    <t>FOR MEAL DIEM TAKE 1st line 5/115 * 50%</t>
  </si>
  <si>
    <t>FOR MEALS DIEM TAKE 1st line 13/113 *50%</t>
  </si>
  <si>
    <t>DAY</t>
  </si>
  <si>
    <t>BREAKFAST</t>
  </si>
  <si>
    <t>LUNCH</t>
  </si>
  <si>
    <t>DINNER</t>
  </si>
  <si>
    <t>#PROJECT</t>
  </si>
  <si>
    <t>SUNDAY</t>
  </si>
  <si>
    <t>MONDAY</t>
  </si>
  <si>
    <t>TUESDAY</t>
  </si>
  <si>
    <t>WEDNESDAY</t>
  </si>
  <si>
    <t>THURSDAY</t>
  </si>
  <si>
    <t>FRIDAY</t>
  </si>
  <si>
    <t>SATURDAY</t>
  </si>
  <si>
    <t>Total per meal</t>
  </si>
  <si>
    <t xml:space="preserve">TOTAL $ </t>
  </si>
  <si>
    <t>TOTAL:</t>
  </si>
  <si>
    <t>Supervisor</t>
  </si>
  <si>
    <t>Employee</t>
  </si>
  <si>
    <t>Breakfast</t>
  </si>
  <si>
    <t>Lunch</t>
  </si>
  <si>
    <t>Expenses
Nova Scotia</t>
  </si>
  <si>
    <t>WORKING HOURS</t>
  </si>
  <si>
    <t>Sunday</t>
  </si>
  <si>
    <t>Monday</t>
  </si>
  <si>
    <t>Tuesday</t>
  </si>
  <si>
    <t>Wednesday</t>
  </si>
  <si>
    <t>Thursday</t>
  </si>
  <si>
    <t>Friday</t>
  </si>
  <si>
    <t>Saturday</t>
  </si>
  <si>
    <t>Total worked hours</t>
  </si>
  <si>
    <t>approuved by</t>
  </si>
  <si>
    <t>Date</t>
  </si>
  <si>
    <t>* You must provide us with your expense invoices to get your refund</t>
  </si>
  <si>
    <t>13/113</t>
  </si>
  <si>
    <t>Employee signature</t>
  </si>
  <si>
    <t>* Do not register hours when you are on vacation. (Column E) But only the description.</t>
  </si>
  <si>
    <t>* Do not set a time when you are not working on a holiday (Column E)</t>
  </si>
  <si>
    <t>Vacation pay</t>
  </si>
  <si>
    <t>Vacation without pay</t>
  </si>
  <si>
    <t>Vacance</t>
  </si>
  <si>
    <t>Vacance sans solde</t>
  </si>
  <si>
    <t>congé maladie</t>
  </si>
  <si>
    <t>Traduction</t>
  </si>
  <si>
    <t>Sick day</t>
  </si>
  <si>
    <t>Work Holiday</t>
  </si>
  <si>
    <t>Verification currency conversion Usa - Can</t>
  </si>
  <si>
    <t>Miles</t>
  </si>
  <si>
    <t>NB /Miles</t>
  </si>
  <si>
    <t xml:space="preserve">Usa
$ Only </t>
  </si>
  <si>
    <t xml:space="preserve">Canadian
$ only </t>
  </si>
  <si>
    <t>Tx</t>
  </si>
  <si>
    <t>PROJECT</t>
  </si>
  <si>
    <t>FOR MEAL DIEM TAKE 1ST LINE</t>
  </si>
  <si>
    <t>MEALS AND ENTERTAINMENT</t>
  </si>
  <si>
    <t>FUEL/GASOLINE, FUND, LONG DISTANCE, PHONE CELL, CAR RENTAL</t>
  </si>
  <si>
    <t>Timmins</t>
  </si>
  <si>
    <t>HOTEL, INTERNATIONNAL PLANE, PARKING, TAXI OTHERS EXPENSES</t>
  </si>
  <si>
    <t>Total Usa</t>
  </si>
  <si>
    <t>Amount to pay</t>
  </si>
  <si>
    <t>Tx Average</t>
  </si>
  <si>
    <t>* You must provide credit card account statement</t>
  </si>
  <si>
    <t>* To create a copy of a sheet : CTRL + Left click mouse hold and drag</t>
  </si>
  <si>
    <t>Version 2,0</t>
  </si>
  <si>
    <t>Mobilization / demobilization</t>
  </si>
  <si>
    <t>Trainning</t>
  </si>
  <si>
    <t>Indicate your itinerary</t>
  </si>
  <si>
    <t>1011 - Sherbrooke</t>
  </si>
  <si>
    <t>1012 - Varenne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</si>
  <si>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</si>
  <si>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</si>
  <si>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</si>
  <si>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</si>
  <si>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</si>
  <si>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</si>
  <si>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3001 - Guyanne</t>
  </si>
  <si>
    <t>3002 - Suriname</t>
  </si>
  <si>
    <t>4001 -Bermudes</t>
  </si>
  <si>
    <t>5001 - Burkina</t>
  </si>
  <si>
    <t>5002 - Senegal</t>
  </si>
  <si>
    <t>5003 - Togo</t>
  </si>
  <si>
    <t>5004 - Mali</t>
  </si>
  <si>
    <t>5005 -Cote d'Ivoire</t>
  </si>
  <si>
    <t>5006 -Namibia</t>
  </si>
  <si>
    <t>Region</t>
  </si>
  <si>
    <t>YOUR MANAGER</t>
  </si>
  <si>
    <t>CHOOSE
REGION</t>
  </si>
  <si>
    <t>PAYROLL</t>
  </si>
  <si>
    <t>2001 - Caroline du Sud</t>
  </si>
  <si>
    <t>5007-Guinée</t>
  </si>
  <si>
    <t>Nova Scotia</t>
  </si>
  <si>
    <t>Ontario</t>
  </si>
  <si>
    <t>EMPLOYE #</t>
  </si>
  <si>
    <t>IDENTIFY THE STARTING POINT AND THE END POINT</t>
  </si>
  <si>
    <t>The maps option of the Google site is used as a reference to establish
 the most common path between the two points corresponds 
to the first route suggested by Google Maps</t>
  </si>
  <si>
    <t>,</t>
  </si>
  <si>
    <t>PER</t>
  </si>
  <si>
    <t>EXPENSE
CB</t>
  </si>
  <si>
    <t>Per diem: 5/105 x 50%
Repas:  t.r.p x 50%</t>
  </si>
  <si>
    <t>Projet</t>
  </si>
  <si>
    <t># Compte</t>
  </si>
  <si>
    <t>* Vous devez nous fournir vos facture de dépenses pour obtenir votre remboursement</t>
  </si>
  <si>
    <t>Employee number</t>
  </si>
  <si>
    <t>Convert minute to hundredth</t>
  </si>
  <si>
    <t>15 min</t>
  </si>
  <si>
    <t>=0.25</t>
  </si>
  <si>
    <t>Hours</t>
  </si>
  <si>
    <t>30 min</t>
  </si>
  <si>
    <t>=0.50</t>
  </si>
  <si>
    <t>45 min</t>
  </si>
  <si>
    <t>=0.75</t>
  </si>
  <si>
    <t>Your supervisor</t>
  </si>
  <si>
    <t>Total
Hours</t>
  </si>
  <si>
    <t>Project:</t>
  </si>
  <si>
    <t>Payable Nova Scotia</t>
  </si>
  <si>
    <t>Nova Scotia - Newfoundland -New-Bruns</t>
  </si>
  <si>
    <t>1015 -Val d'or</t>
  </si>
  <si>
    <t>2004-Wyoming</t>
  </si>
  <si>
    <t>4201 - Iles Caimans</t>
  </si>
  <si>
    <t>Your Name</t>
  </si>
  <si>
    <t>New Year's Day</t>
  </si>
  <si>
    <t>Next day of new day</t>
  </si>
  <si>
    <t>Travel day</t>
  </si>
  <si>
    <t>Special leave</t>
  </si>
  <si>
    <t>NS</t>
  </si>
  <si>
    <t>QC</t>
  </si>
  <si>
    <t>Others</t>
  </si>
  <si>
    <t>Other</t>
  </si>
  <si>
    <t>Put hours in time bank</t>
  </si>
  <si>
    <t>Use banked hours</t>
  </si>
  <si>
    <t>Bank overtime</t>
  </si>
  <si>
    <t>Pay specified number of hours</t>
  </si>
  <si>
    <t>Full Name</t>
  </si>
  <si>
    <t>Colombie-Britannique</t>
  </si>
  <si>
    <t>Dépenses
Ontario</t>
  </si>
  <si>
    <t xml:space="preserve"> IDENTIFY THE STARTING POINT AND THE END POINT</t>
  </si>
  <si>
    <t>The maps option of the Google site is used as a reference to establish the most common path between the two points corresponds to the fisrt route suggested by Google Maps</t>
  </si>
  <si>
    <t>administration only</t>
  </si>
  <si>
    <t>International Plane number</t>
  </si>
  <si>
    <t>USA</t>
  </si>
  <si>
    <t>CB</t>
  </si>
  <si>
    <t>ONT</t>
  </si>
  <si>
    <t>X</t>
  </si>
  <si>
    <t>Fête Colombie-Britanique</t>
  </si>
  <si>
    <t>Day remembrace</t>
  </si>
  <si>
    <t>Independance Day</t>
  </si>
  <si>
    <t>Thanksgiving Day </t>
  </si>
  <si>
    <t xml:space="preserve">Next day Thanksgiving </t>
  </si>
  <si>
    <t>Heritage Day</t>
  </si>
  <si>
    <t>Total de jours payé par CIE</t>
  </si>
  <si>
    <t>Colombie-Britanique</t>
  </si>
  <si>
    <t>1013 - Granby</t>
  </si>
  <si>
    <t>2003-Caroline du Nord (MONTGOMERY)</t>
  </si>
  <si>
    <t>2005 - Nevada</t>
  </si>
  <si>
    <t>2006 - Caroline du Nord (CLEVELAND)</t>
  </si>
  <si>
    <t>2007- Floride (LAKE)</t>
  </si>
  <si>
    <t>2008 - Oregon</t>
  </si>
  <si>
    <t>2030 - Caroline du sud (CHESTERFIELD)</t>
  </si>
  <si>
    <t>5008- Maroc</t>
  </si>
  <si>
    <t>5009 - Afrique du Sud</t>
  </si>
  <si>
    <t>5010 - Zambie</t>
  </si>
  <si>
    <t>6001 - Arabie Saoudite</t>
  </si>
  <si>
    <t>SELECT A REGION</t>
  </si>
  <si>
    <t>Banked hours</t>
  </si>
  <si>
    <t>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</si>
</sst>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[$-1009]d/mmm/yy;@"/>
    <numFmt numFmtId="172" formatCode="[$-409]d/mmm/yy;@"/>
    <numFmt numFmtId="173" formatCode="_-[$$-1009]* #,##0.00_-;\-[$$-1009]* #,##0.00_-;_-[$$-1009]* &quot;-&quot;??_-;_-@_-"/>
    <numFmt numFmtId="174" formatCode="[$$-409]#,##0.00"/>
    <numFmt numFmtId="175" formatCode="[$$-1009]#,##0.00"/>
    <numFmt numFmtId="176" formatCode="[h]:mm"/>
    <numFmt numFmtId="177" formatCode="dd\ mmm"/>
    <numFmt numFmtId="178" formatCode="_ * #,##0.00_)&quot; $&quot;_ ;_ * \(#,##0.00&quot;) $&quot;_ ;_ * \-??_)&quot; $&quot;_ ;_ @_ "/>
    <numFmt numFmtId="179" formatCode="dddd&quot;, &quot;mmmm\ dd&quot;, &quot;yyyy"/>
    <numFmt numFmtId="180" formatCode="[$$-409]#,##0.00&quot; /miles&quot;"/>
    <numFmt numFmtId="181" formatCode="0.000000"/>
    <numFmt numFmtId="182" formatCode="[$$-409]#,##0.00_);\([$$-409]#,##0.00\)"/>
    <numFmt numFmtId="183" formatCode="d\ mmm\ yyyy;@"/>
    <numFmt numFmtId="184" formatCode="0.00_);[Red]\(0.00\)"/>
  </numFmts>
  <fonts count="9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8"/>
      <name val="Segoe Script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6"/>
      <name val="Tahoma"/>
      <family val="2"/>
    </font>
    <font>
      <sz val="9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10"/>
      <name val="Calibri Light"/>
      <family val="1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b/>
      <sz val="9"/>
      <color theme="3" tint="0.39997558519241921"/>
      <name val="Arial"/>
      <family val="2"/>
    </font>
    <font>
      <sz val="11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9"/>
      <name val="Calibri"/>
      <family val="2"/>
      <scheme val="minor"/>
    </font>
    <font>
      <b/>
      <sz val="8"/>
      <color rgb="FF0070C0"/>
      <name val="Tahoma"/>
      <family val="2"/>
    </font>
    <font>
      <b/>
      <i/>
      <sz val="10"/>
      <color theme="1"/>
      <name val="Segoe Script"/>
      <family val="4"/>
    </font>
    <font>
      <b/>
      <sz val="10"/>
      <color rgb="FF0070C0"/>
      <name val="Tahoma"/>
      <family val="2"/>
    </font>
    <font>
      <b/>
      <sz val="16"/>
      <name val="Tahoma"/>
      <family val="2"/>
    </font>
    <font>
      <i/>
      <sz val="22"/>
      <color indexed="8"/>
      <name val="Segoe Script"/>
      <family val="2"/>
    </font>
    <font>
      <sz val="11"/>
      <color theme="0" tint="-0.34998626667073579"/>
      <name val="Tahoma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Tahoma"/>
      <family val="2"/>
    </font>
    <font>
      <b/>
      <sz val="10"/>
      <name val="Tahoma"/>
      <family val="2"/>
    </font>
    <font>
      <b/>
      <sz val="10"/>
      <color rgb="FF002060"/>
      <name val="Tahoma"/>
      <family val="2"/>
    </font>
    <font>
      <b/>
      <sz val="12"/>
      <color rgb="FF002060"/>
      <name val="Arial"/>
      <family val="2"/>
    </font>
    <font>
      <sz val="11"/>
      <color rgb="FF222222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b/>
      <sz val="14"/>
      <color theme="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gray125">
        <bgColor rgb="FF002060"/>
      </patternFill>
    </fill>
    <fill>
      <patternFill patternType="solid">
        <fgColor rgb="FF002060"/>
        <bgColor indexed="64"/>
      </patternFill>
    </fill>
  </fills>
  <borders count="1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20">
    <xf numFmtId="0" fontId="0" fillId="0" borderId="0"/>
    <xf numFmtId="169" fontId="32" fillId="0" borderId="0"/>
    <xf numFmtId="0" fontId="31" fillId="0" borderId="0"/>
    <xf numFmtId="44" fontId="31" fillId="0" borderId="0" applyFont="0" applyFill="0" applyBorder="0" applyAlignment="0" applyProtection="0"/>
    <xf numFmtId="0" fontId="32" fillId="0" borderId="0"/>
    <xf numFmtId="164" fontId="57" fillId="0" borderId="0" applyFont="0" applyFill="0" applyBorder="0" applyAlignment="0" applyProtection="0"/>
    <xf numFmtId="44" fontId="31" fillId="0" borderId="0" applyFont="0" applyFill="0" applyBorder="0" applyAlignment="0" applyProtection="0"/>
    <xf numFmtId="178" fontId="31" fillId="0" borderId="0" applyFill="0" applyBorder="0" applyAlignment="0" applyProtection="0"/>
    <xf numFmtId="44" fontId="3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1" fillId="0" borderId="0" applyFont="0" applyFill="0" applyBorder="0" applyAlignment="0" applyProtection="0"/>
    <xf numFmtId="178" fontId="31" fillId="0" borderId="0" applyFill="0" applyBorder="0" applyAlignment="0" applyProtection="0"/>
    <xf numFmtId="179" fontId="31" fillId="0" borderId="0"/>
    <xf numFmtId="169" fontId="32" fillId="0" borderId="0"/>
    <xf numFmtId="179" fontId="57" fillId="0" borderId="0"/>
    <xf numFmtId="169" fontId="32" fillId="0" borderId="0"/>
    <xf numFmtId="179" fontId="31" fillId="0" borderId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0" fontId="31" fillId="0" borderId="0"/>
  </cellStyleXfs>
  <cellXfs count="1021">
    <xf numFmtId="0" fontId="0" fillId="0" borderId="0" xfId="0"/>
    <xf numFmtId="0" fontId="13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3" borderId="0" xfId="0" applyFont="1" applyFill="1"/>
    <xf numFmtId="9" fontId="18" fillId="3" borderId="0" xfId="0" applyNumberFormat="1" applyFont="1" applyFill="1" applyAlignment="1">
      <alignment horizontal="center"/>
    </xf>
    <xf numFmtId="49" fontId="17" fillId="3" borderId="0" xfId="0" quotePrefix="1" applyNumberFormat="1" applyFont="1" applyFill="1"/>
    <xf numFmtId="0" fontId="14" fillId="0" borderId="1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3" fontId="29" fillId="4" borderId="0" xfId="0" applyNumberFormat="1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7" fillId="0" borderId="0" xfId="0" applyFont="1" applyAlignment="1">
      <alignment vertical="center" wrapText="1"/>
    </xf>
    <xf numFmtId="0" fontId="32" fillId="0" borderId="0" xfId="1" applyNumberFormat="1"/>
    <xf numFmtId="169" fontId="32" fillId="0" borderId="0" xfId="1"/>
    <xf numFmtId="0" fontId="32" fillId="0" borderId="0" xfId="1" applyNumberFormat="1" applyAlignment="1">
      <alignment horizontal="center"/>
    </xf>
    <xf numFmtId="14" fontId="32" fillId="0" borderId="0" xfId="1" applyNumberFormat="1"/>
    <xf numFmtId="0" fontId="23" fillId="0" borderId="0" xfId="1" applyNumberFormat="1" applyFont="1" applyAlignment="1">
      <alignment horizontal="center"/>
    </xf>
    <xf numFmtId="169" fontId="32" fillId="0" borderId="0" xfId="1" applyAlignment="1">
      <alignment horizontal="center"/>
    </xf>
    <xf numFmtId="0" fontId="31" fillId="0" borderId="0" xfId="2" applyAlignment="1">
      <alignment horizontal="center"/>
    </xf>
    <xf numFmtId="0" fontId="31" fillId="0" borderId="0" xfId="2"/>
    <xf numFmtId="0" fontId="14" fillId="0" borderId="4" xfId="0" applyFont="1" applyBorder="1" applyAlignment="1">
      <alignment horizontal="center"/>
    </xf>
    <xf numFmtId="0" fontId="12" fillId="0" borderId="25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wrapText="1"/>
    </xf>
    <xf numFmtId="0" fontId="22" fillId="0" borderId="0" xfId="0" applyFont="1"/>
    <xf numFmtId="0" fontId="12" fillId="0" borderId="0" xfId="0" applyFont="1" applyAlignment="1">
      <alignment vertical="center"/>
    </xf>
    <xf numFmtId="0" fontId="14" fillId="0" borderId="8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/>
    </xf>
    <xf numFmtId="170" fontId="14" fillId="0" borderId="18" xfId="0" applyNumberFormat="1" applyFont="1" applyBorder="1" applyAlignment="1">
      <alignment horizontal="center" vertical="center"/>
    </xf>
    <xf numFmtId="44" fontId="13" fillId="1" borderId="1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7" fontId="34" fillId="0" borderId="0" xfId="2" applyNumberFormat="1" applyFont="1"/>
    <xf numFmtId="167" fontId="39" fillId="0" borderId="0" xfId="2" applyNumberFormat="1" applyFont="1"/>
    <xf numFmtId="0" fontId="39" fillId="7" borderId="41" xfId="2" applyFont="1" applyFill="1" applyBorder="1" applyAlignment="1" applyProtection="1">
      <alignment horizontal="center" vertical="center"/>
      <protection locked="0"/>
    </xf>
    <xf numFmtId="0" fontId="39" fillId="7" borderId="42" xfId="2" applyFont="1" applyFill="1" applyBorder="1" applyAlignment="1" applyProtection="1">
      <alignment horizontal="center" vertical="center"/>
      <protection locked="0"/>
    </xf>
    <xf numFmtId="0" fontId="39" fillId="7" borderId="43" xfId="2" applyFont="1" applyFill="1" applyBorder="1" applyAlignment="1" applyProtection="1">
      <alignment horizontal="center" vertical="center"/>
      <protection locked="0"/>
    </xf>
    <xf numFmtId="0" fontId="39" fillId="7" borderId="45" xfId="2" applyFont="1" applyFill="1" applyBorder="1" applyAlignment="1" applyProtection="1">
      <alignment horizontal="center" vertical="center"/>
      <protection locked="0"/>
    </xf>
    <xf numFmtId="0" fontId="39" fillId="7" borderId="35" xfId="2" applyFont="1" applyFill="1" applyBorder="1" applyAlignment="1" applyProtection="1">
      <alignment horizontal="center" vertical="center"/>
      <protection locked="0"/>
    </xf>
    <xf numFmtId="0" fontId="39" fillId="7" borderId="46" xfId="2" applyFont="1" applyFill="1" applyBorder="1" applyAlignment="1" applyProtection="1">
      <alignment horizontal="center" vertical="center"/>
      <protection locked="0"/>
    </xf>
    <xf numFmtId="0" fontId="39" fillId="7" borderId="48" xfId="2" applyFont="1" applyFill="1" applyBorder="1" applyAlignment="1" applyProtection="1">
      <alignment horizontal="center" vertical="center"/>
      <protection locked="0"/>
    </xf>
    <xf numFmtId="0" fontId="39" fillId="7" borderId="38" xfId="2" applyFont="1" applyFill="1" applyBorder="1" applyAlignment="1" applyProtection="1">
      <alignment horizontal="center" vertical="center"/>
      <protection locked="0"/>
    </xf>
    <xf numFmtId="0" fontId="39" fillId="7" borderId="49" xfId="2" applyFont="1" applyFill="1" applyBorder="1" applyAlignment="1" applyProtection="1">
      <alignment horizontal="center" vertical="center"/>
      <protection locked="0"/>
    </xf>
    <xf numFmtId="167" fontId="36" fillId="0" borderId="0" xfId="2" applyNumberFormat="1" applyFont="1" applyAlignment="1">
      <alignment horizontal="center" vertical="center"/>
    </xf>
    <xf numFmtId="167" fontId="39" fillId="0" borderId="35" xfId="2" applyNumberFormat="1" applyFont="1" applyBorder="1" applyAlignment="1">
      <alignment horizontal="center" textRotation="60"/>
    </xf>
    <xf numFmtId="167" fontId="39" fillId="0" borderId="36" xfId="2" applyNumberFormat="1" applyFont="1" applyBorder="1" applyAlignment="1">
      <alignment horizontal="center" textRotation="60"/>
    </xf>
    <xf numFmtId="167" fontId="39" fillId="0" borderId="37" xfId="2" applyNumberFormat="1" applyFont="1" applyBorder="1" applyAlignment="1">
      <alignment horizontal="center" textRotation="60"/>
    </xf>
    <xf numFmtId="167" fontId="39" fillId="0" borderId="38" xfId="2" applyNumberFormat="1" applyFont="1" applyBorder="1" applyAlignment="1">
      <alignment horizontal="center" textRotation="60"/>
    </xf>
    <xf numFmtId="167" fontId="39" fillId="0" borderId="39" xfId="2" applyNumberFormat="1" applyFont="1" applyBorder="1" applyAlignment="1">
      <alignment horizontal="center" textRotation="60"/>
    </xf>
    <xf numFmtId="167" fontId="34" fillId="0" borderId="35" xfId="2" applyNumberFormat="1" applyFont="1" applyBorder="1" applyAlignment="1">
      <alignment horizontal="center"/>
    </xf>
    <xf numFmtId="168" fontId="34" fillId="0" borderId="40" xfId="2" applyNumberFormat="1" applyFont="1" applyBorder="1" applyAlignment="1">
      <alignment horizontal="center"/>
    </xf>
    <xf numFmtId="167" fontId="34" fillId="0" borderId="38" xfId="2" applyNumberFormat="1" applyFont="1" applyBorder="1" applyAlignment="1">
      <alignment horizontal="center"/>
    </xf>
    <xf numFmtId="168" fontId="34" fillId="0" borderId="47" xfId="2" applyNumberFormat="1" applyFont="1" applyBorder="1" applyAlignment="1">
      <alignment horizontal="center"/>
    </xf>
    <xf numFmtId="0" fontId="13" fillId="0" borderId="28" xfId="0" applyFont="1" applyBorder="1" applyAlignment="1" applyProtection="1">
      <alignment horizontal="center"/>
      <protection locked="0"/>
    </xf>
    <xf numFmtId="170" fontId="13" fillId="0" borderId="26" xfId="0" applyNumberFormat="1" applyFont="1" applyBorder="1" applyAlignment="1" applyProtection="1">
      <alignment horizontal="center"/>
      <protection locked="0"/>
    </xf>
    <xf numFmtId="170" fontId="13" fillId="0" borderId="15" xfId="0" applyNumberFormat="1" applyFont="1" applyBorder="1" applyAlignment="1" applyProtection="1">
      <alignment horizontal="center"/>
      <protection locked="0"/>
    </xf>
    <xf numFmtId="170" fontId="13" fillId="0" borderId="9" xfId="0" applyNumberFormat="1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8" borderId="18" xfId="0" applyFont="1" applyFill="1" applyBorder="1"/>
    <xf numFmtId="0" fontId="13" fillId="8" borderId="18" xfId="0" applyFont="1" applyFill="1" applyBorder="1" applyAlignment="1">
      <alignment horizontal="center"/>
    </xf>
    <xf numFmtId="0" fontId="0" fillId="8" borderId="18" xfId="0" applyFill="1" applyBorder="1"/>
    <xf numFmtId="1" fontId="30" fillId="0" borderId="1" xfId="0" applyNumberFormat="1" applyFont="1" applyBorder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6" fillId="4" borderId="0" xfId="0" applyFont="1" applyFill="1"/>
    <xf numFmtId="49" fontId="59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top"/>
    </xf>
    <xf numFmtId="49" fontId="16" fillId="4" borderId="0" xfId="0" applyNumberFormat="1" applyFont="1" applyFill="1"/>
    <xf numFmtId="167" fontId="31" fillId="10" borderId="0" xfId="2" applyNumberFormat="1" applyFill="1"/>
    <xf numFmtId="167" fontId="34" fillId="10" borderId="0" xfId="2" applyNumberFormat="1" applyFont="1" applyFill="1"/>
    <xf numFmtId="167" fontId="39" fillId="10" borderId="0" xfId="2" applyNumberFormat="1" applyFont="1" applyFill="1" applyAlignment="1">
      <alignment horizontal="center"/>
    </xf>
    <xf numFmtId="167" fontId="36" fillId="10" borderId="0" xfId="2" quotePrefix="1" applyNumberFormat="1" applyFont="1" applyFill="1" applyAlignment="1">
      <alignment horizontal="center" vertical="center"/>
    </xf>
    <xf numFmtId="1" fontId="36" fillId="10" borderId="0" xfId="2" applyNumberFormat="1" applyFont="1" applyFill="1" applyAlignment="1">
      <alignment horizontal="center" vertical="center"/>
    </xf>
    <xf numFmtId="167" fontId="39" fillId="10" borderId="0" xfId="2" applyNumberFormat="1" applyFont="1" applyFill="1"/>
    <xf numFmtId="167" fontId="41" fillId="10" borderId="0" xfId="2" applyNumberFormat="1" applyFont="1" applyFill="1"/>
    <xf numFmtId="167" fontId="41" fillId="10" borderId="0" xfId="2" applyNumberFormat="1" applyFont="1" applyFill="1" applyAlignment="1">
      <alignment horizontal="right"/>
    </xf>
    <xf numFmtId="167" fontId="40" fillId="10" borderId="0" xfId="2" applyNumberFormat="1" applyFont="1" applyFill="1" applyAlignment="1">
      <alignment horizontal="right" vertical="center"/>
    </xf>
    <xf numFmtId="167" fontId="40" fillId="10" borderId="0" xfId="2" applyNumberFormat="1" applyFont="1" applyFill="1" applyAlignment="1">
      <alignment vertical="center"/>
    </xf>
    <xf numFmtId="174" fontId="40" fillId="10" borderId="0" xfId="2" applyNumberFormat="1" applyFont="1" applyFill="1" applyAlignment="1">
      <alignment horizontal="center" vertical="center"/>
    </xf>
    <xf numFmtId="0" fontId="34" fillId="10" borderId="0" xfId="2" applyFont="1" applyFill="1"/>
    <xf numFmtId="167" fontId="41" fillId="10" borderId="0" xfId="2" applyNumberFormat="1" applyFont="1" applyFill="1" applyAlignment="1">
      <alignment horizontal="right" vertical="center"/>
    </xf>
    <xf numFmtId="175" fontId="39" fillId="10" borderId="0" xfId="3" applyNumberFormat="1" applyFont="1" applyFill="1" applyAlignment="1" applyProtection="1">
      <alignment horizontal="center"/>
    </xf>
    <xf numFmtId="173" fontId="34" fillId="10" borderId="0" xfId="2" applyNumberFormat="1" applyFont="1" applyFill="1"/>
    <xf numFmtId="167" fontId="34" fillId="10" borderId="0" xfId="2" applyNumberFormat="1" applyFont="1" applyFill="1" applyAlignment="1">
      <alignment horizontal="center"/>
    </xf>
    <xf numFmtId="167" fontId="34" fillId="10" borderId="0" xfId="2" applyNumberFormat="1" applyFont="1" applyFill="1" applyAlignment="1">
      <alignment horizontal="right"/>
    </xf>
    <xf numFmtId="175" fontId="34" fillId="10" borderId="0" xfId="2" applyNumberFormat="1" applyFont="1" applyFill="1" applyAlignment="1">
      <alignment horizontal="left"/>
    </xf>
    <xf numFmtId="175" fontId="34" fillId="10" borderId="0" xfId="2" applyNumberFormat="1" applyFont="1" applyFill="1"/>
    <xf numFmtId="2" fontId="34" fillId="10" borderId="0" xfId="2" applyNumberFormat="1" applyFont="1" applyFill="1"/>
    <xf numFmtId="167" fontId="43" fillId="10" borderId="0" xfId="2" applyNumberFormat="1" applyFont="1" applyFill="1" applyAlignment="1">
      <alignment vertical="center"/>
    </xf>
    <xf numFmtId="0" fontId="0" fillId="10" borderId="0" xfId="0" applyFill="1"/>
    <xf numFmtId="0" fontId="14" fillId="10" borderId="25" xfId="0" applyFont="1" applyFill="1" applyBorder="1"/>
    <xf numFmtId="167" fontId="30" fillId="10" borderId="25" xfId="0" applyNumberFormat="1" applyFont="1" applyFill="1" applyBorder="1"/>
    <xf numFmtId="0" fontId="13" fillId="10" borderId="0" xfId="0" applyFont="1" applyFill="1"/>
    <xf numFmtId="0" fontId="13" fillId="10" borderId="0" xfId="0" applyFont="1" applyFill="1" applyAlignment="1">
      <alignment vertical="center"/>
    </xf>
    <xf numFmtId="0" fontId="14" fillId="10" borderId="4" xfId="0" applyFont="1" applyFill="1" applyBorder="1" applyAlignment="1">
      <alignment horizontal="center"/>
    </xf>
    <xf numFmtId="0" fontId="13" fillId="10" borderId="3" xfId="0" applyFont="1" applyFill="1" applyBorder="1"/>
    <xf numFmtId="0" fontId="14" fillId="10" borderId="9" xfId="0" applyFont="1" applyFill="1" applyBorder="1" applyAlignment="1">
      <alignment horizontal="center" vertical="center"/>
    </xf>
    <xf numFmtId="169" fontId="60" fillId="10" borderId="0" xfId="0" applyNumberFormat="1" applyFont="1" applyFill="1" applyAlignment="1">
      <alignment vertical="center"/>
    </xf>
    <xf numFmtId="168" fontId="20" fillId="10" borderId="25" xfId="0" applyNumberFormat="1" applyFont="1" applyFill="1" applyBorder="1"/>
    <xf numFmtId="44" fontId="13" fillId="10" borderId="0" xfId="0" applyNumberFormat="1" applyFont="1" applyFill="1"/>
    <xf numFmtId="165" fontId="20" fillId="10" borderId="25" xfId="0" applyNumberFormat="1" applyFont="1" applyFill="1" applyBorder="1"/>
    <xf numFmtId="0" fontId="16" fillId="10" borderId="0" xfId="0" applyFont="1" applyFill="1"/>
    <xf numFmtId="0" fontId="0" fillId="10" borderId="3" xfId="0" applyFill="1" applyBorder="1"/>
    <xf numFmtId="0" fontId="13" fillId="10" borderId="0" xfId="0" applyFont="1" applyFill="1" applyAlignment="1">
      <alignment horizontal="center" vertical="center"/>
    </xf>
    <xf numFmtId="0" fontId="21" fillId="10" borderId="0" xfId="0" applyFont="1" applyFill="1"/>
    <xf numFmtId="0" fontId="14" fillId="10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167" fontId="13" fillId="10" borderId="0" xfId="0" applyNumberFormat="1" applyFont="1" applyFill="1" applyAlignment="1">
      <alignment horizontal="left"/>
    </xf>
    <xf numFmtId="9" fontId="13" fillId="10" borderId="0" xfId="0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58" fillId="4" borderId="0" xfId="2" applyFont="1" applyFill="1" applyAlignment="1">
      <alignment horizontal="center" vertical="top"/>
    </xf>
    <xf numFmtId="49" fontId="16" fillId="4" borderId="0" xfId="2" applyNumberFormat="1" applyFont="1" applyFill="1"/>
    <xf numFmtId="170" fontId="13" fillId="0" borderId="1" xfId="0" applyNumberFormat="1" applyFont="1" applyBorder="1" applyAlignment="1" applyProtection="1">
      <alignment horizontal="center"/>
      <protection locked="0"/>
    </xf>
    <xf numFmtId="170" fontId="13" fillId="0" borderId="27" xfId="0" applyNumberFormat="1" applyFont="1" applyBorder="1" applyAlignment="1" applyProtection="1">
      <alignment horizontal="center"/>
      <protection locked="0"/>
    </xf>
    <xf numFmtId="0" fontId="14" fillId="10" borderId="18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170" fontId="13" fillId="0" borderId="27" xfId="0" applyNumberFormat="1" applyFont="1" applyBorder="1" applyAlignment="1" applyProtection="1">
      <alignment horizontal="center" vertical="center"/>
      <protection locked="0"/>
    </xf>
    <xf numFmtId="170" fontId="13" fillId="0" borderId="15" xfId="0" applyNumberFormat="1" applyFont="1" applyBorder="1" applyAlignment="1" applyProtection="1">
      <alignment horizontal="center" vertical="center"/>
      <protection locked="0"/>
    </xf>
    <xf numFmtId="170" fontId="13" fillId="0" borderId="9" xfId="0" applyNumberFormat="1" applyFont="1" applyBorder="1" applyAlignment="1" applyProtection="1">
      <alignment horizontal="center" vertical="center"/>
      <protection locked="0"/>
    </xf>
    <xf numFmtId="170" fontId="13" fillId="0" borderId="21" xfId="0" applyNumberFormat="1" applyFont="1" applyBorder="1" applyAlignment="1" applyProtection="1">
      <alignment horizontal="center"/>
      <protection locked="0"/>
    </xf>
    <xf numFmtId="170" fontId="13" fillId="0" borderId="1" xfId="0" applyNumberFormat="1" applyFont="1" applyBorder="1" applyAlignment="1" applyProtection="1">
      <alignment horizontal="center" vertical="center"/>
      <protection locked="0"/>
    </xf>
    <xf numFmtId="170" fontId="13" fillId="0" borderId="26" xfId="0" applyNumberFormat="1" applyFont="1" applyBorder="1" applyAlignment="1" applyProtection="1">
      <alignment horizontal="center" vertical="center"/>
      <protection locked="0"/>
    </xf>
    <xf numFmtId="171" fontId="13" fillId="0" borderId="26" xfId="0" applyNumberFormat="1" applyFont="1" applyBorder="1" applyAlignment="1" applyProtection="1">
      <alignment horizontal="center"/>
      <protection locked="0"/>
    </xf>
    <xf numFmtId="171" fontId="13" fillId="0" borderId="15" xfId="0" applyNumberFormat="1" applyFont="1" applyBorder="1" applyAlignment="1" applyProtection="1">
      <alignment horizontal="center"/>
      <protection locked="0"/>
    </xf>
    <xf numFmtId="171" fontId="13" fillId="0" borderId="9" xfId="0" applyNumberFormat="1" applyFont="1" applyBorder="1" applyAlignment="1" applyProtection="1">
      <alignment horizontal="center"/>
      <protection locked="0"/>
    </xf>
    <xf numFmtId="171" fontId="13" fillId="0" borderId="12" xfId="0" applyNumberFormat="1" applyFont="1" applyBorder="1" applyAlignment="1" applyProtection="1">
      <alignment horizontal="center"/>
      <protection locked="0"/>
    </xf>
    <xf numFmtId="171" fontId="13" fillId="0" borderId="27" xfId="0" applyNumberFormat="1" applyFont="1" applyBorder="1" applyAlignment="1" applyProtection="1">
      <alignment horizontal="center"/>
      <protection locked="0"/>
    </xf>
    <xf numFmtId="171" fontId="13" fillId="0" borderId="18" xfId="0" applyNumberFormat="1" applyFont="1" applyBorder="1" applyAlignment="1" applyProtection="1">
      <alignment horizontal="center"/>
      <protection locked="0"/>
    </xf>
    <xf numFmtId="171" fontId="13" fillId="0" borderId="21" xfId="0" applyNumberFormat="1" applyFont="1" applyBorder="1" applyAlignment="1" applyProtection="1">
      <alignment horizontal="center"/>
      <protection locked="0"/>
    </xf>
    <xf numFmtId="171" fontId="13" fillId="0" borderId="29" xfId="0" applyNumberFormat="1" applyFont="1" applyBorder="1" applyAlignment="1" applyProtection="1">
      <alignment horizontal="center"/>
      <protection locked="0"/>
    </xf>
    <xf numFmtId="171" fontId="13" fillId="0" borderId="20" xfId="0" applyNumberFormat="1" applyFont="1" applyBorder="1" applyAlignment="1" applyProtection="1">
      <alignment horizontal="center"/>
      <protection locked="0"/>
    </xf>
    <xf numFmtId="171" fontId="13" fillId="0" borderId="5" xfId="0" applyNumberFormat="1" applyFont="1" applyBorder="1" applyAlignment="1" applyProtection="1">
      <alignment horizontal="center"/>
      <protection locked="0"/>
    </xf>
    <xf numFmtId="0" fontId="0" fillId="0" borderId="0" xfId="2" applyFont="1"/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63" fillId="11" borderId="2" xfId="0" applyFont="1" applyFill="1" applyBorder="1"/>
    <xf numFmtId="0" fontId="63" fillId="11" borderId="3" xfId="0" applyFont="1" applyFill="1" applyBorder="1"/>
    <xf numFmtId="0" fontId="63" fillId="11" borderId="4" xfId="0" applyFont="1" applyFill="1" applyBorder="1"/>
    <xf numFmtId="0" fontId="24" fillId="10" borderId="25" xfId="0" applyFont="1" applyFill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10" borderId="29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64" fillId="10" borderId="0" xfId="0" applyFont="1" applyFill="1" applyAlignment="1">
      <alignment vertical="center"/>
    </xf>
    <xf numFmtId="0" fontId="63" fillId="11" borderId="5" xfId="0" applyFont="1" applyFill="1" applyBorder="1"/>
    <xf numFmtId="0" fontId="63" fillId="11" borderId="6" xfId="0" applyFont="1" applyFill="1" applyBorder="1"/>
    <xf numFmtId="0" fontId="63" fillId="11" borderId="7" xfId="0" applyFont="1" applyFill="1" applyBorder="1"/>
    <xf numFmtId="169" fontId="36" fillId="10" borderId="25" xfId="0" applyNumberFormat="1" applyFont="1" applyFill="1" applyBorder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169" fontId="0" fillId="10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24" fillId="10" borderId="0" xfId="0" applyNumberFormat="1" applyFont="1" applyFill="1" applyAlignment="1">
      <alignment vertical="center"/>
    </xf>
    <xf numFmtId="169" fontId="0" fillId="10" borderId="0" xfId="0" applyNumberFormat="1" applyFill="1" applyAlignment="1">
      <alignment horizontal="center"/>
    </xf>
    <xf numFmtId="44" fontId="24" fillId="10" borderId="29" xfId="3" applyFont="1" applyFill="1" applyBorder="1" applyAlignment="1" applyProtection="1">
      <alignment vertical="center"/>
    </xf>
    <xf numFmtId="169" fontId="24" fillId="10" borderId="0" xfId="0" applyNumberFormat="1" applyFont="1" applyFill="1" applyAlignment="1">
      <alignment vertical="center"/>
    </xf>
    <xf numFmtId="0" fontId="24" fillId="0" borderId="12" xfId="0" applyFont="1" applyBorder="1" applyAlignment="1">
      <alignment horizontal="center" vertical="center"/>
    </xf>
    <xf numFmtId="169" fontId="24" fillId="0" borderId="8" xfId="0" applyNumberFormat="1" applyFont="1" applyBorder="1" applyAlignment="1">
      <alignment horizontal="center" vertical="center"/>
    </xf>
    <xf numFmtId="169" fontId="24" fillId="0" borderId="8" xfId="0" applyNumberFormat="1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169" fontId="24" fillId="10" borderId="29" xfId="0" applyNumberFormat="1" applyFont="1" applyFill="1" applyBorder="1" applyAlignment="1">
      <alignment horizontal="center" vertical="center"/>
    </xf>
    <xf numFmtId="0" fontId="24" fillId="10" borderId="0" xfId="0" applyFont="1" applyFill="1" applyAlignment="1">
      <alignment vertical="center"/>
    </xf>
    <xf numFmtId="0" fontId="36" fillId="10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169" fontId="24" fillId="0" borderId="0" xfId="0" applyNumberFormat="1" applyFont="1" applyAlignment="1">
      <alignment vertical="center"/>
    </xf>
    <xf numFmtId="169" fontId="24" fillId="0" borderId="9" xfId="0" applyNumberFormat="1" applyFont="1" applyBorder="1" applyAlignment="1">
      <alignment horizontal="center" vertical="center"/>
    </xf>
    <xf numFmtId="180" fontId="24" fillId="10" borderId="18" xfId="0" applyNumberFormat="1" applyFont="1" applyFill="1" applyBorder="1" applyAlignment="1">
      <alignment horizontal="center" vertical="center"/>
    </xf>
    <xf numFmtId="169" fontId="24" fillId="10" borderId="0" xfId="0" applyNumberFormat="1" applyFont="1" applyFill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/>
    </xf>
    <xf numFmtId="0" fontId="65" fillId="10" borderId="0" xfId="0" applyFont="1" applyFill="1"/>
    <xf numFmtId="171" fontId="0" fillId="0" borderId="19" xfId="0" quotePrefix="1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7" fontId="0" fillId="12" borderId="8" xfId="3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4" fontId="0" fillId="10" borderId="29" xfId="0" applyNumberFormat="1" applyFill="1" applyBorder="1" applyAlignment="1">
      <alignment vertical="center"/>
    </xf>
    <xf numFmtId="39" fontId="0" fillId="10" borderId="0" xfId="0" applyNumberFormat="1" applyFill="1" applyAlignment="1">
      <alignment vertical="center"/>
    </xf>
    <xf numFmtId="0" fontId="31" fillId="10" borderId="0" xfId="0" applyFont="1" applyFill="1" applyAlignment="1">
      <alignment vertical="center"/>
    </xf>
    <xf numFmtId="171" fontId="0" fillId="0" borderId="33" xfId="0" quotePrefix="1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7" fontId="0" fillId="12" borderId="15" xfId="3" applyNumberFormat="1" applyFont="1" applyFill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171" fontId="0" fillId="0" borderId="20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4" fontId="0" fillId="10" borderId="5" xfId="0" applyNumberFormat="1" applyFill="1" applyBorder="1" applyAlignment="1">
      <alignment vertical="center"/>
    </xf>
    <xf numFmtId="171" fontId="0" fillId="0" borderId="30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7" fontId="0" fillId="12" borderId="27" xfId="3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0" fontId="0" fillId="10" borderId="29" xfId="0" applyFill="1" applyBorder="1"/>
    <xf numFmtId="14" fontId="0" fillId="10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vertical="center"/>
    </xf>
    <xf numFmtId="49" fontId="24" fillId="0" borderId="9" xfId="0" applyNumberFormat="1" applyFont="1" applyBorder="1" applyAlignment="1">
      <alignment horizontal="center" vertical="center"/>
    </xf>
    <xf numFmtId="7" fontId="31" fillId="12" borderId="1" xfId="3" applyNumberFormat="1" applyFont="1" applyFill="1" applyBorder="1" applyAlignment="1" applyProtection="1">
      <alignment horizontal="center" vertical="center"/>
    </xf>
    <xf numFmtId="44" fontId="31" fillId="1" borderId="9" xfId="3" applyFont="1" applyFill="1" applyBorder="1" applyAlignment="1" applyProtection="1">
      <alignment vertical="center"/>
    </xf>
    <xf numFmtId="169" fontId="24" fillId="0" borderId="12" xfId="0" applyNumberFormat="1" applyFont="1" applyBorder="1" applyAlignment="1">
      <alignment horizontal="center" vertical="center"/>
    </xf>
    <xf numFmtId="169" fontId="24" fillId="13" borderId="8" xfId="0" applyNumberFormat="1" applyFont="1" applyFill="1" applyBorder="1" applyAlignment="1">
      <alignment horizontal="center" vertical="center"/>
    </xf>
    <xf numFmtId="0" fontId="25" fillId="13" borderId="9" xfId="0" applyFont="1" applyFill="1" applyBorder="1" applyAlignment="1">
      <alignment horizontal="center" vertical="center" wrapText="1"/>
    </xf>
    <xf numFmtId="14" fontId="0" fillId="0" borderId="20" xfId="0" applyNumberFormat="1" applyBorder="1" applyAlignment="1" applyProtection="1">
      <alignment horizontal="center" vertical="center"/>
      <protection locked="0"/>
    </xf>
    <xf numFmtId="171" fontId="0" fillId="0" borderId="22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4" fontId="31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24" fillId="0" borderId="12" xfId="0" applyNumberFormat="1" applyFont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 vertical="center"/>
    </xf>
    <xf numFmtId="171" fontId="31" fillId="0" borderId="12" xfId="0" applyNumberFormat="1" applyFont="1" applyBorder="1" applyAlignment="1" applyProtection="1">
      <alignment horizontal="center" vertical="center"/>
      <protection locked="0"/>
    </xf>
    <xf numFmtId="171" fontId="31" fillId="0" borderId="27" xfId="0" applyNumberFormat="1" applyFont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171" fontId="0" fillId="0" borderId="27" xfId="0" applyNumberFormat="1" applyBorder="1" applyAlignment="1" applyProtection="1">
      <alignment horizontal="center" vertical="center"/>
      <protection locked="0"/>
    </xf>
    <xf numFmtId="171" fontId="31" fillId="0" borderId="27" xfId="0" quotePrefix="1" applyNumberFormat="1" applyFont="1" applyBorder="1" applyAlignment="1" applyProtection="1">
      <alignment horizontal="center" vertical="center"/>
      <protection locked="0"/>
    </xf>
    <xf numFmtId="171" fontId="31" fillId="0" borderId="9" xfId="0" quotePrefix="1" applyNumberFormat="1" applyFont="1" applyBorder="1" applyAlignment="1" applyProtection="1">
      <alignment horizontal="center" vertical="center"/>
      <protection locked="0"/>
    </xf>
    <xf numFmtId="14" fontId="31" fillId="0" borderId="27" xfId="0" quotePrefix="1" applyNumberFormat="1" applyFont="1" applyBorder="1" applyAlignment="1">
      <alignment horizontal="center" vertical="center"/>
    </xf>
    <xf numFmtId="169" fontId="0" fillId="0" borderId="33" xfId="0" applyNumberFormat="1" applyBorder="1" applyAlignment="1">
      <alignment vertical="center"/>
    </xf>
    <xf numFmtId="169" fontId="0" fillId="0" borderId="34" xfId="0" applyNumberFormat="1" applyBorder="1" applyAlignment="1">
      <alignment vertical="center"/>
    </xf>
    <xf numFmtId="169" fontId="0" fillId="0" borderId="28" xfId="0" applyNumberFormat="1" applyBorder="1" applyAlignment="1">
      <alignment vertical="center"/>
    </xf>
    <xf numFmtId="174" fontId="0" fillId="2" borderId="12" xfId="3" applyNumberFormat="1" applyFont="1" applyFill="1" applyBorder="1" applyAlignment="1" applyProtection="1">
      <alignment horizontal="center" vertical="center"/>
    </xf>
    <xf numFmtId="7" fontId="31" fillId="12" borderId="15" xfId="3" applyNumberFormat="1" applyFont="1" applyFill="1" applyBorder="1" applyAlignment="1" applyProtection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14" fontId="31" fillId="0" borderId="9" xfId="0" quotePrefix="1" applyNumberFormat="1" applyFont="1" applyBorder="1" applyAlignment="1">
      <alignment horizontal="center" vertical="center"/>
    </xf>
    <xf numFmtId="169" fontId="0" fillId="0" borderId="30" xfId="0" applyNumberFormat="1" applyBorder="1" applyAlignment="1">
      <alignment vertical="center"/>
    </xf>
    <xf numFmtId="169" fontId="0" fillId="0" borderId="31" xfId="0" applyNumberFormat="1" applyBorder="1" applyAlignment="1">
      <alignment vertical="center"/>
    </xf>
    <xf numFmtId="169" fontId="31" fillId="0" borderId="31" xfId="0" applyNumberFormat="1" applyFont="1" applyBorder="1" applyAlignment="1">
      <alignment vertical="center"/>
    </xf>
    <xf numFmtId="169" fontId="31" fillId="0" borderId="32" xfId="0" applyNumberFormat="1" applyFont="1" applyBorder="1" applyAlignment="1">
      <alignment vertical="center"/>
    </xf>
    <xf numFmtId="7" fontId="31" fillId="12" borderId="18" xfId="3" applyNumberFormat="1" applyFont="1" applyFill="1" applyBorder="1" applyAlignment="1" applyProtection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7" fontId="0" fillId="12" borderId="1" xfId="3" applyNumberFormat="1" applyFont="1" applyFill="1" applyBorder="1" applyAlignment="1" applyProtection="1">
      <alignment horizontal="center" vertical="center"/>
    </xf>
    <xf numFmtId="44" fontId="31" fillId="1" borderId="1" xfId="3" applyFont="1" applyFill="1" applyBorder="1" applyAlignment="1" applyProtection="1">
      <alignment vertical="center"/>
    </xf>
    <xf numFmtId="0" fontId="23" fillId="10" borderId="0" xfId="0" applyFont="1" applyFill="1" applyAlignment="1">
      <alignment vertical="center"/>
    </xf>
    <xf numFmtId="170" fontId="23" fillId="10" borderId="0" xfId="0" applyNumberFormat="1" applyFont="1" applyFill="1" applyAlignment="1">
      <alignment vertical="center"/>
    </xf>
    <xf numFmtId="171" fontId="31" fillId="0" borderId="71" xfId="16" applyNumberFormat="1" applyBorder="1" applyAlignment="1" applyProtection="1">
      <alignment horizontal="center" vertical="center"/>
      <protection locked="0"/>
    </xf>
    <xf numFmtId="183" fontId="31" fillId="10" borderId="0" xfId="16" applyNumberFormat="1" applyFill="1" applyAlignment="1">
      <alignment vertical="center"/>
    </xf>
    <xf numFmtId="170" fontId="0" fillId="12" borderId="15" xfId="3" applyNumberFormat="1" applyFont="1" applyFill="1" applyBorder="1" applyAlignment="1" applyProtection="1">
      <alignment horizontal="center" vertical="center"/>
      <protection locked="0"/>
    </xf>
    <xf numFmtId="49" fontId="24" fillId="0" borderId="75" xfId="0" applyNumberFormat="1" applyFont="1" applyBorder="1" applyAlignment="1" applyProtection="1">
      <alignment horizontal="center" vertical="center"/>
      <protection locked="0"/>
    </xf>
    <xf numFmtId="171" fontId="31" fillId="0" borderId="77" xfId="12" applyNumberFormat="1" applyBorder="1" applyAlignment="1" applyProtection="1">
      <alignment horizontal="center" vertical="center"/>
      <protection locked="0"/>
    </xf>
    <xf numFmtId="183" fontId="31" fillId="10" borderId="0" xfId="12" applyNumberFormat="1" applyFill="1" applyAlignment="1">
      <alignment vertical="center"/>
    </xf>
    <xf numFmtId="170" fontId="0" fillId="12" borderId="81" xfId="3" applyNumberFormat="1" applyFont="1" applyFill="1" applyBorder="1" applyAlignment="1" applyProtection="1">
      <alignment horizontal="center" vertical="center"/>
      <protection locked="0"/>
    </xf>
    <xf numFmtId="49" fontId="24" fillId="0" borderId="33" xfId="0" applyNumberFormat="1" applyFont="1" applyBorder="1" applyAlignment="1" applyProtection="1">
      <alignment horizontal="center" vertical="center"/>
      <protection locked="0"/>
    </xf>
    <xf numFmtId="171" fontId="0" fillId="0" borderId="81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171" fontId="31" fillId="0" borderId="85" xfId="0" quotePrefix="1" applyNumberFormat="1" applyFont="1" applyBorder="1" applyAlignment="1" applyProtection="1">
      <alignment horizontal="center" vertical="center"/>
      <protection locked="0"/>
    </xf>
    <xf numFmtId="181" fontId="0" fillId="10" borderId="0" xfId="0" applyNumberFormat="1" applyFill="1"/>
    <xf numFmtId="49" fontId="0" fillId="0" borderId="33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31" fillId="0" borderId="34" xfId="0" applyNumberFormat="1" applyFont="1" applyBorder="1" applyAlignment="1">
      <alignment horizontal="left" vertical="center"/>
    </xf>
    <xf numFmtId="49" fontId="31" fillId="0" borderId="28" xfId="0" applyNumberFormat="1" applyFont="1" applyBorder="1" applyAlignment="1">
      <alignment horizontal="left" vertical="center"/>
    </xf>
    <xf numFmtId="174" fontId="0" fillId="0" borderId="27" xfId="3" applyNumberFormat="1" applyFont="1" applyFill="1" applyBorder="1" applyAlignment="1" applyProtection="1">
      <alignment horizontal="center" vertical="center"/>
    </xf>
    <xf numFmtId="170" fontId="31" fillId="12" borderId="81" xfId="3" applyNumberFormat="1" applyFont="1" applyFill="1" applyBorder="1" applyAlignment="1" applyProtection="1">
      <alignment horizontal="center" vertical="center"/>
    </xf>
    <xf numFmtId="49" fontId="0" fillId="0" borderId="82" xfId="0" applyNumberFormat="1" applyBorder="1" applyAlignment="1">
      <alignment horizontal="left" vertical="center"/>
    </xf>
    <xf numFmtId="49" fontId="0" fillId="0" borderId="83" xfId="0" applyNumberFormat="1" applyBorder="1" applyAlignment="1">
      <alignment horizontal="left" vertical="center"/>
    </xf>
    <xf numFmtId="49" fontId="31" fillId="0" borderId="83" xfId="0" applyNumberFormat="1" applyFont="1" applyBorder="1" applyAlignment="1">
      <alignment horizontal="left" vertical="center"/>
    </xf>
    <xf numFmtId="49" fontId="31" fillId="0" borderId="84" xfId="0" applyNumberFormat="1" applyFont="1" applyBorder="1" applyAlignment="1">
      <alignment horizontal="left" vertical="center"/>
    </xf>
    <xf numFmtId="174" fontId="0" fillId="0" borderId="81" xfId="3" applyNumberFormat="1" applyFont="1" applyFill="1" applyBorder="1" applyAlignment="1" applyProtection="1">
      <alignment horizontal="center" vertical="center"/>
    </xf>
    <xf numFmtId="170" fontId="31" fillId="12" borderId="85" xfId="3" applyNumberFormat="1" applyFont="1" applyFill="1" applyBorder="1" applyAlignment="1" applyProtection="1">
      <alignment horizontal="center" vertical="center"/>
    </xf>
    <xf numFmtId="44" fontId="0" fillId="0" borderId="85" xfId="0" applyNumberFormat="1" applyBorder="1" applyAlignment="1">
      <alignment horizontal="center" vertical="center"/>
    </xf>
    <xf numFmtId="170" fontId="31" fillId="12" borderId="89" xfId="3" applyNumberFormat="1" applyFont="1" applyFill="1" applyBorder="1" applyAlignment="1" applyProtection="1">
      <alignment horizontal="center" vertical="center"/>
    </xf>
    <xf numFmtId="44" fontId="31" fillId="1" borderId="89" xfId="3" applyFont="1" applyFill="1" applyBorder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2" fontId="0" fillId="10" borderId="0" xfId="0" applyNumberFormat="1" applyFill="1" applyAlignment="1">
      <alignment vertical="center"/>
    </xf>
    <xf numFmtId="49" fontId="24" fillId="10" borderId="29" xfId="0" applyNumberFormat="1" applyFont="1" applyFill="1" applyBorder="1" applyAlignment="1">
      <alignment horizontal="center" vertical="center"/>
    </xf>
    <xf numFmtId="49" fontId="66" fillId="0" borderId="8" xfId="0" applyNumberFormat="1" applyFont="1" applyBorder="1" applyAlignment="1">
      <alignment horizontal="center" vertical="center"/>
    </xf>
    <xf numFmtId="169" fontId="24" fillId="0" borderId="89" xfId="0" applyNumberFormat="1" applyFont="1" applyBorder="1" applyAlignment="1">
      <alignment horizontal="center" vertical="center"/>
    </xf>
    <xf numFmtId="169" fontId="24" fillId="10" borderId="29" xfId="0" applyNumberFormat="1" applyFont="1" applyFill="1" applyBorder="1" applyAlignment="1">
      <alignment vertical="center"/>
    </xf>
    <xf numFmtId="44" fontId="24" fillId="10" borderId="29" xfId="3" applyFont="1" applyFill="1" applyBorder="1" applyAlignment="1" applyProtection="1">
      <alignment horizontal="center" vertical="center"/>
    </xf>
    <xf numFmtId="44" fontId="0" fillId="10" borderId="0" xfId="0" applyNumberFormat="1" applyFill="1" applyAlignment="1">
      <alignment vertical="center"/>
    </xf>
    <xf numFmtId="169" fontId="0" fillId="10" borderId="0" xfId="0" applyNumberFormat="1" applyFill="1" applyAlignment="1">
      <alignment horizontal="center" vertical="center"/>
    </xf>
    <xf numFmtId="44" fontId="24" fillId="10" borderId="0" xfId="3" applyFont="1" applyFill="1" applyBorder="1" applyAlignment="1" applyProtection="1">
      <alignment horizontal="center" vertical="center"/>
    </xf>
    <xf numFmtId="169" fontId="31" fillId="10" borderId="0" xfId="0" applyNumberFormat="1" applyFont="1" applyFill="1" applyAlignment="1">
      <alignment vertical="center"/>
    </xf>
    <xf numFmtId="44" fontId="0" fillId="10" borderId="0" xfId="3" applyFont="1" applyFill="1" applyBorder="1" applyAlignment="1" applyProtection="1">
      <alignment vertical="center"/>
    </xf>
    <xf numFmtId="169" fontId="16" fillId="10" borderId="0" xfId="0" applyNumberFormat="1" applyFont="1" applyFill="1" applyAlignment="1">
      <alignment vertical="center"/>
    </xf>
    <xf numFmtId="169" fontId="61" fillId="10" borderId="0" xfId="0" applyNumberFormat="1" applyFont="1" applyFill="1" applyAlignment="1">
      <alignment vertical="center"/>
    </xf>
    <xf numFmtId="169" fontId="24" fillId="10" borderId="0" xfId="0" applyNumberFormat="1" applyFont="1" applyFill="1" applyAlignment="1">
      <alignment horizontal="right" vertical="center"/>
    </xf>
    <xf numFmtId="44" fontId="24" fillId="10" borderId="0" xfId="0" applyNumberFormat="1" applyFont="1" applyFill="1" applyAlignment="1">
      <alignment horizontal="right" vertical="center"/>
    </xf>
    <xf numFmtId="44" fontId="16" fillId="10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0" fontId="71" fillId="10" borderId="0" xfId="0" applyFont="1" applyFill="1"/>
    <xf numFmtId="0" fontId="11" fillId="0" borderId="0" xfId="1" applyNumberFormat="1" applyFont="1"/>
    <xf numFmtId="14" fontId="11" fillId="0" borderId="0" xfId="1" applyNumberFormat="1" applyFont="1"/>
    <xf numFmtId="9" fontId="27" fillId="4" borderId="0" xfId="0" applyNumberFormat="1" applyFont="1" applyFill="1" applyAlignment="1">
      <alignment horizontal="center" vertical="center" wrapText="1"/>
    </xf>
    <xf numFmtId="167" fontId="37" fillId="10" borderId="0" xfId="2" applyNumberFormat="1" applyFont="1" applyFill="1" applyAlignment="1">
      <alignment vertical="center"/>
    </xf>
    <xf numFmtId="0" fontId="10" fillId="0" borderId="0" xfId="1" applyNumberFormat="1" applyFont="1"/>
    <xf numFmtId="0" fontId="14" fillId="0" borderId="9" xfId="0" applyFont="1" applyBorder="1" applyAlignment="1">
      <alignment horizontal="center" vertical="center"/>
    </xf>
    <xf numFmtId="167" fontId="74" fillId="10" borderId="90" xfId="2" quotePrefix="1" applyNumberFormat="1" applyFont="1" applyFill="1" applyBorder="1" applyAlignment="1">
      <alignment horizontal="center" vertical="center" wrapText="1"/>
    </xf>
    <xf numFmtId="167" fontId="74" fillId="10" borderId="89" xfId="2" quotePrefix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169" fontId="9" fillId="0" borderId="0" xfId="1" applyFont="1"/>
    <xf numFmtId="167" fontId="24" fillId="10" borderId="96" xfId="2" quotePrefix="1" applyNumberFormat="1" applyFont="1" applyFill="1" applyBorder="1" applyAlignment="1">
      <alignment horizontal="center"/>
    </xf>
    <xf numFmtId="2" fontId="14" fillId="10" borderId="96" xfId="0" applyNumberFormat="1" applyFont="1" applyFill="1" applyBorder="1" applyAlignment="1">
      <alignment horizontal="center" vertical="center"/>
    </xf>
    <xf numFmtId="170" fontId="14" fillId="0" borderId="9" xfId="0" applyNumberFormat="1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6" fillId="0" borderId="0" xfId="0" applyFont="1"/>
    <xf numFmtId="1" fontId="30" fillId="0" borderId="96" xfId="0" applyNumberFormat="1" applyFont="1" applyBorder="1" applyAlignment="1">
      <alignment horizontal="center" vertical="center"/>
    </xf>
    <xf numFmtId="0" fontId="14" fillId="0" borderId="98" xfId="0" applyFont="1" applyBorder="1" applyAlignment="1">
      <alignment horizontal="center"/>
    </xf>
    <xf numFmtId="0" fontId="14" fillId="0" borderId="96" xfId="0" applyFont="1" applyBorder="1" applyAlignment="1">
      <alignment horizontal="center"/>
    </xf>
    <xf numFmtId="0" fontId="14" fillId="0" borderId="93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/>
    </xf>
    <xf numFmtId="2" fontId="14" fillId="10" borderId="9" xfId="0" applyNumberFormat="1" applyFont="1" applyFill="1" applyBorder="1" applyAlignment="1">
      <alignment horizontal="center" vertical="center"/>
    </xf>
    <xf numFmtId="2" fontId="14" fillId="0" borderId="85" xfId="0" applyNumberFormat="1" applyFont="1" applyBorder="1" applyAlignment="1">
      <alignment horizontal="center"/>
    </xf>
    <xf numFmtId="0" fontId="19" fillId="0" borderId="85" xfId="0" applyFont="1" applyBorder="1" applyAlignment="1">
      <alignment horizontal="center" vertical="center"/>
    </xf>
    <xf numFmtId="169" fontId="13" fillId="0" borderId="98" xfId="0" applyNumberFormat="1" applyFont="1" applyBorder="1" applyAlignment="1" applyProtection="1">
      <alignment horizontal="center"/>
      <protection locked="0"/>
    </xf>
    <xf numFmtId="0" fontId="13" fillId="0" borderId="98" xfId="0" applyFont="1" applyBorder="1" applyAlignment="1" applyProtection="1">
      <alignment horizontal="center"/>
      <protection locked="0"/>
    </xf>
    <xf numFmtId="169" fontId="13" fillId="0" borderId="27" xfId="0" applyNumberFormat="1" applyFont="1" applyBorder="1" applyAlignment="1" applyProtection="1">
      <alignment horizontal="center"/>
      <protection locked="0"/>
    </xf>
    <xf numFmtId="169" fontId="13" fillId="0" borderId="103" xfId="0" applyNumberFormat="1" applyFont="1" applyBorder="1" applyAlignment="1" applyProtection="1">
      <alignment horizontal="center"/>
      <protection locked="0"/>
    </xf>
    <xf numFmtId="0" fontId="13" fillId="0" borderId="103" xfId="0" applyFont="1" applyBorder="1" applyAlignment="1" applyProtection="1">
      <alignment horizontal="center"/>
      <protection locked="0"/>
    </xf>
    <xf numFmtId="169" fontId="13" fillId="0" borderId="104" xfId="0" applyNumberFormat="1" applyFont="1" applyBorder="1" applyAlignment="1" applyProtection="1">
      <alignment horizontal="center"/>
      <protection locked="0"/>
    </xf>
    <xf numFmtId="0" fontId="13" fillId="0" borderId="104" xfId="0" applyFont="1" applyBorder="1" applyAlignment="1" applyProtection="1">
      <alignment horizontal="center"/>
      <protection locked="0"/>
    </xf>
    <xf numFmtId="0" fontId="14" fillId="0" borderId="93" xfId="0" applyFont="1" applyBorder="1" applyAlignment="1">
      <alignment horizontal="center"/>
    </xf>
    <xf numFmtId="0" fontId="14" fillId="0" borderId="104" xfId="0" applyFont="1" applyBorder="1" applyAlignment="1">
      <alignment horizontal="center" vertical="center"/>
    </xf>
    <xf numFmtId="0" fontId="0" fillId="8" borderId="104" xfId="0" applyFill="1" applyBorder="1"/>
    <xf numFmtId="0" fontId="19" fillId="10" borderId="104" xfId="0" applyFont="1" applyFill="1" applyBorder="1" applyAlignment="1">
      <alignment horizontal="center" vertical="center"/>
    </xf>
    <xf numFmtId="169" fontId="13" fillId="0" borderId="26" xfId="0" applyNumberFormat="1" applyFont="1" applyBorder="1" applyAlignment="1" applyProtection="1">
      <alignment horizontal="center"/>
      <protection locked="0"/>
    </xf>
    <xf numFmtId="170" fontId="13" fillId="0" borderId="96" xfId="0" applyNumberFormat="1" applyFont="1" applyBorder="1" applyAlignment="1" applyProtection="1">
      <alignment horizontal="center" vertical="center"/>
      <protection locked="0"/>
    </xf>
    <xf numFmtId="170" fontId="13" fillId="0" borderId="103" xfId="0" applyNumberFormat="1" applyFont="1" applyBorder="1" applyAlignment="1" applyProtection="1">
      <alignment horizontal="center" vertical="center"/>
      <protection locked="0"/>
    </xf>
    <xf numFmtId="169" fontId="13" fillId="0" borderId="9" xfId="0" applyNumberFormat="1" applyFont="1" applyBorder="1" applyAlignment="1" applyProtection="1">
      <alignment horizontal="center"/>
      <protection locked="0"/>
    </xf>
    <xf numFmtId="0" fontId="14" fillId="10" borderId="25" xfId="0" applyFont="1" applyFill="1" applyBorder="1" applyAlignment="1">
      <alignment horizontal="center"/>
    </xf>
    <xf numFmtId="0" fontId="13" fillId="8" borderId="104" xfId="0" applyFont="1" applyFill="1" applyBorder="1"/>
    <xf numFmtId="170" fontId="13" fillId="0" borderId="103" xfId="0" applyNumberFormat="1" applyFont="1" applyBorder="1" applyAlignment="1" applyProtection="1">
      <alignment horizontal="center"/>
      <protection locked="0"/>
    </xf>
    <xf numFmtId="169" fontId="13" fillId="0" borderId="108" xfId="0" applyNumberFormat="1" applyFont="1" applyBorder="1" applyAlignment="1" applyProtection="1">
      <alignment horizontal="center"/>
      <protection locked="0"/>
    </xf>
    <xf numFmtId="170" fontId="13" fillId="0" borderId="108" xfId="0" applyNumberFormat="1" applyFont="1" applyBorder="1" applyAlignment="1" applyProtection="1">
      <alignment horizontal="center"/>
      <protection locked="0"/>
    </xf>
    <xf numFmtId="0" fontId="14" fillId="10" borderId="104" xfId="0" applyFont="1" applyFill="1" applyBorder="1" applyAlignment="1">
      <alignment horizontal="center" vertical="center"/>
    </xf>
    <xf numFmtId="44" fontId="13" fillId="1" borderId="96" xfId="0" applyNumberFormat="1" applyFont="1" applyFill="1" applyBorder="1" applyAlignment="1">
      <alignment horizontal="center"/>
    </xf>
    <xf numFmtId="169" fontId="24" fillId="10" borderId="0" xfId="2" applyNumberFormat="1" applyFont="1" applyFill="1" applyAlignment="1">
      <alignment vertical="center" wrapText="1"/>
    </xf>
    <xf numFmtId="169" fontId="31" fillId="0" borderId="0" xfId="2" applyNumberFormat="1"/>
    <xf numFmtId="0" fontId="31" fillId="10" borderId="29" xfId="2" applyFill="1" applyBorder="1"/>
    <xf numFmtId="169" fontId="24" fillId="10" borderId="0" xfId="2" applyNumberFormat="1" applyFont="1" applyFill="1"/>
    <xf numFmtId="169" fontId="31" fillId="10" borderId="0" xfId="2" applyNumberFormat="1" applyFill="1"/>
    <xf numFmtId="0" fontId="77" fillId="10" borderId="0" xfId="2" applyFont="1" applyFill="1" applyAlignment="1">
      <alignment vertical="center" wrapText="1"/>
    </xf>
    <xf numFmtId="169" fontId="36" fillId="10" borderId="0" xfId="2" quotePrefix="1" applyNumberFormat="1" applyFont="1" applyFill="1" applyAlignment="1">
      <alignment vertical="center"/>
    </xf>
    <xf numFmtId="0" fontId="31" fillId="10" borderId="0" xfId="2" applyFill="1"/>
    <xf numFmtId="0" fontId="46" fillId="10" borderId="0" xfId="2" applyFont="1" applyFill="1"/>
    <xf numFmtId="176" fontId="46" fillId="10" borderId="0" xfId="2" applyNumberFormat="1" applyFont="1" applyFill="1"/>
    <xf numFmtId="0" fontId="49" fillId="10" borderId="0" xfId="2" applyFont="1" applyFill="1" applyAlignment="1">
      <alignment horizontal="center"/>
    </xf>
    <xf numFmtId="0" fontId="49" fillId="10" borderId="0" xfId="2" applyFont="1" applyFill="1"/>
    <xf numFmtId="0" fontId="46" fillId="0" borderId="0" xfId="2" applyFont="1"/>
    <xf numFmtId="0" fontId="34" fillId="10" borderId="0" xfId="2" applyFont="1" applyFill="1" applyAlignment="1">
      <alignment vertical="center"/>
    </xf>
    <xf numFmtId="0" fontId="40" fillId="10" borderId="0" xfId="2" applyFont="1" applyFill="1" applyAlignment="1">
      <alignment horizontal="centerContinuous" vertical="center"/>
    </xf>
    <xf numFmtId="4" fontId="34" fillId="7" borderId="114" xfId="2" applyNumberFormat="1" applyFont="1" applyFill="1" applyBorder="1" applyAlignment="1" applyProtection="1">
      <alignment horizontal="center" vertical="center"/>
      <protection locked="0"/>
    </xf>
    <xf numFmtId="4" fontId="34" fillId="7" borderId="40" xfId="2" applyNumberFormat="1" applyFont="1" applyFill="1" applyBorder="1" applyAlignment="1" applyProtection="1">
      <alignment horizontal="center" vertical="center"/>
      <protection locked="0"/>
    </xf>
    <xf numFmtId="4" fontId="34" fillId="7" borderId="47" xfId="2" applyNumberFormat="1" applyFont="1" applyFill="1" applyBorder="1" applyAlignment="1" applyProtection="1">
      <alignment horizontal="center" vertical="center"/>
      <protection locked="0"/>
    </xf>
    <xf numFmtId="2" fontId="34" fillId="11" borderId="118" xfId="2" applyNumberFormat="1" applyFont="1" applyFill="1" applyBorder="1" applyAlignment="1">
      <alignment horizontal="center" vertical="center"/>
    </xf>
    <xf numFmtId="0" fontId="0" fillId="10" borderId="0" xfId="2" applyFont="1" applyFill="1"/>
    <xf numFmtId="0" fontId="46" fillId="10" borderId="0" xfId="2" applyFont="1" applyFill="1" applyAlignment="1">
      <alignment horizontal="center"/>
    </xf>
    <xf numFmtId="0" fontId="46" fillId="0" borderId="0" xfId="2" applyFont="1" applyAlignment="1">
      <alignment horizontal="center"/>
    </xf>
    <xf numFmtId="0" fontId="56" fillId="10" borderId="0" xfId="2" applyFont="1" applyFill="1"/>
    <xf numFmtId="0" fontId="31" fillId="10" borderId="0" xfId="2" applyFill="1" applyAlignment="1">
      <alignment horizontal="centerContinuous"/>
    </xf>
    <xf numFmtId="0" fontId="56" fillId="10" borderId="0" xfId="2" applyFont="1" applyFill="1" applyAlignment="1">
      <alignment horizontal="center"/>
    </xf>
    <xf numFmtId="0" fontId="56" fillId="0" borderId="0" xfId="2" applyFont="1"/>
    <xf numFmtId="0" fontId="56" fillId="10" borderId="23" xfId="2" applyFont="1" applyFill="1" applyBorder="1"/>
    <xf numFmtId="0" fontId="31" fillId="10" borderId="23" xfId="2" applyFill="1" applyBorder="1"/>
    <xf numFmtId="0" fontId="56" fillId="0" borderId="23" xfId="2" applyFont="1" applyBorder="1"/>
    <xf numFmtId="0" fontId="56" fillId="10" borderId="23" xfId="2" applyFont="1" applyFill="1" applyBorder="1" applyAlignment="1">
      <alignment horizontal="center"/>
    </xf>
    <xf numFmtId="0" fontId="56" fillId="0" borderId="23" xfId="2" applyFont="1" applyBorder="1" applyAlignment="1">
      <alignment horizontal="center"/>
    </xf>
    <xf numFmtId="176" fontId="56" fillId="10" borderId="0" xfId="2" applyNumberFormat="1" applyFont="1" applyFill="1"/>
    <xf numFmtId="176" fontId="46" fillId="0" borderId="0" xfId="2" applyNumberFormat="1" applyFont="1"/>
    <xf numFmtId="0" fontId="8" fillId="5" borderId="0" xfId="1" applyNumberFormat="1" applyFont="1" applyFill="1"/>
    <xf numFmtId="169" fontId="7" fillId="0" borderId="0" xfId="1" applyFont="1"/>
    <xf numFmtId="0" fontId="49" fillId="10" borderId="0" xfId="2" applyFont="1" applyFill="1" applyAlignment="1">
      <alignment horizontal="center" vertical="center" textRotation="90" wrapText="1"/>
    </xf>
    <xf numFmtId="0" fontId="6" fillId="0" borderId="0" xfId="1" applyNumberFormat="1" applyFont="1"/>
    <xf numFmtId="169" fontId="6" fillId="0" borderId="0" xfId="1" applyFont="1"/>
    <xf numFmtId="169" fontId="24" fillId="0" borderId="94" xfId="2" applyNumberFormat="1" applyFont="1" applyBorder="1" applyAlignment="1">
      <alignment horizontal="center" vertical="center"/>
    </xf>
    <xf numFmtId="0" fontId="47" fillId="10" borderId="0" xfId="2" applyFont="1" applyFill="1"/>
    <xf numFmtId="176" fontId="47" fillId="10" borderId="0" xfId="2" applyNumberFormat="1" applyFont="1" applyFill="1" applyAlignment="1">
      <alignment horizontal="left"/>
    </xf>
    <xf numFmtId="0" fontId="48" fillId="10" borderId="0" xfId="2" applyFont="1" applyFill="1" applyAlignment="1">
      <alignment horizontal="center"/>
    </xf>
    <xf numFmtId="176" fontId="52" fillId="10" borderId="0" xfId="2" applyNumberFormat="1" applyFont="1" applyFill="1"/>
    <xf numFmtId="0" fontId="52" fillId="10" borderId="0" xfId="2" applyFont="1" applyFill="1" applyAlignment="1">
      <alignment horizontal="center"/>
    </xf>
    <xf numFmtId="0" fontId="52" fillId="10" borderId="0" xfId="2" applyFont="1" applyFill="1" applyAlignment="1">
      <alignment horizontal="right" vertical="top"/>
    </xf>
    <xf numFmtId="0" fontId="52" fillId="10" borderId="0" xfId="2" quotePrefix="1" applyFont="1" applyFill="1" applyAlignment="1">
      <alignment horizontal="left" vertical="top"/>
    </xf>
    <xf numFmtId="0" fontId="52" fillId="10" borderId="0" xfId="2" applyFont="1" applyFill="1"/>
    <xf numFmtId="2" fontId="52" fillId="10" borderId="0" xfId="2" quotePrefix="1" applyNumberFormat="1" applyFont="1" applyFill="1" applyAlignment="1">
      <alignment horizontal="left" vertical="top"/>
    </xf>
    <xf numFmtId="0" fontId="52" fillId="10" borderId="0" xfId="2" applyFont="1" applyFill="1" applyAlignment="1">
      <alignment horizontal="right" vertical="top" wrapText="1"/>
    </xf>
    <xf numFmtId="0" fontId="52" fillId="10" borderId="0" xfId="2" quotePrefix="1" applyFont="1" applyFill="1" applyAlignment="1">
      <alignment horizontal="left" vertical="top" wrapText="1"/>
    </xf>
    <xf numFmtId="0" fontId="50" fillId="10" borderId="0" xfId="2" applyFont="1" applyFill="1" applyAlignment="1">
      <alignment horizontal="left"/>
    </xf>
    <xf numFmtId="0" fontId="51" fillId="10" borderId="0" xfId="2" applyFont="1" applyFill="1" applyAlignment="1">
      <alignment wrapText="1"/>
    </xf>
    <xf numFmtId="0" fontId="51" fillId="10" borderId="0" xfId="2" applyFont="1" applyFill="1" applyAlignment="1">
      <alignment horizontal="right"/>
    </xf>
    <xf numFmtId="20" fontId="41" fillId="10" borderId="0" xfId="2" applyNumberFormat="1" applyFont="1" applyFill="1"/>
    <xf numFmtId="0" fontId="52" fillId="10" borderId="101" xfId="0" applyFont="1" applyFill="1" applyBorder="1" applyAlignment="1">
      <alignment horizontal="center"/>
    </xf>
    <xf numFmtId="176" fontId="51" fillId="10" borderId="0" xfId="2" applyNumberFormat="1" applyFont="1" applyFill="1" applyAlignment="1">
      <alignment wrapText="1"/>
    </xf>
    <xf numFmtId="177" fontId="51" fillId="10" borderId="0" xfId="2" applyNumberFormat="1" applyFont="1" applyFill="1" applyAlignment="1">
      <alignment horizontal="centerContinuous"/>
    </xf>
    <xf numFmtId="0" fontId="34" fillId="10" borderId="0" xfId="2" applyFont="1" applyFill="1" applyAlignment="1">
      <alignment textRotation="90"/>
    </xf>
    <xf numFmtId="176" fontId="34" fillId="10" borderId="0" xfId="2" applyNumberFormat="1" applyFont="1" applyFill="1" applyAlignment="1">
      <alignment horizontal="center" wrapText="1"/>
    </xf>
    <xf numFmtId="0" fontId="39" fillId="0" borderId="0" xfId="2" applyFont="1"/>
    <xf numFmtId="0" fontId="39" fillId="10" borderId="0" xfId="2" applyFont="1" applyFill="1" applyAlignment="1">
      <alignment vertical="center"/>
    </xf>
    <xf numFmtId="0" fontId="39" fillId="0" borderId="0" xfId="2" applyFont="1" applyAlignment="1">
      <alignment vertical="center"/>
    </xf>
    <xf numFmtId="0" fontId="39" fillId="10" borderId="0" xfId="2" applyFont="1" applyFill="1" applyAlignment="1">
      <alignment vertical="center" wrapText="1"/>
    </xf>
    <xf numFmtId="0" fontId="31" fillId="14" borderId="50" xfId="2" applyFill="1" applyBorder="1" applyAlignment="1">
      <alignment horizontal="center" vertical="center" wrapText="1"/>
    </xf>
    <xf numFmtId="0" fontId="31" fillId="14" borderId="51" xfId="2" applyFill="1" applyBorder="1" applyAlignment="1">
      <alignment horizontal="center" vertical="center" wrapText="1"/>
    </xf>
    <xf numFmtId="0" fontId="31" fillId="14" borderId="96" xfId="2" applyFill="1" applyBorder="1" applyAlignment="1">
      <alignment horizontal="center" vertical="center" wrapText="1"/>
    </xf>
    <xf numFmtId="0" fontId="49" fillId="10" borderId="29" xfId="2" applyFont="1" applyFill="1" applyBorder="1" applyAlignment="1">
      <alignment horizontal="center" vertical="center" textRotation="90" wrapText="1"/>
    </xf>
    <xf numFmtId="0" fontId="52" fillId="10" borderId="0" xfId="0" applyFont="1" applyFill="1"/>
    <xf numFmtId="4" fontId="52" fillId="10" borderId="96" xfId="2" applyNumberFormat="1" applyFont="1" applyFill="1" applyBorder="1" applyAlignment="1">
      <alignment horizontal="center"/>
    </xf>
    <xf numFmtId="4" fontId="52" fillId="10" borderId="34" xfId="0" applyNumberFormat="1" applyFont="1" applyFill="1" applyBorder="1" applyAlignment="1">
      <alignment horizontal="center"/>
    </xf>
    <xf numFmtId="4" fontId="51" fillId="0" borderId="0" xfId="2" applyNumberFormat="1" applyFont="1" applyAlignment="1">
      <alignment horizontal="center"/>
    </xf>
    <xf numFmtId="169" fontId="5" fillId="0" borderId="0" xfId="1" applyFont="1"/>
    <xf numFmtId="0" fontId="39" fillId="10" borderId="0" xfId="2" applyFont="1" applyFill="1" applyAlignment="1">
      <alignment horizontal="center"/>
    </xf>
    <xf numFmtId="0" fontId="46" fillId="10" borderId="0" xfId="2" applyFont="1" applyFill="1" applyAlignment="1">
      <alignment horizontal="center" vertical="center" wrapText="1"/>
    </xf>
    <xf numFmtId="4" fontId="34" fillId="10" borderId="4" xfId="2" applyNumberFormat="1" applyFont="1" applyFill="1" applyBorder="1" applyAlignment="1">
      <alignment horizontal="center" vertical="center" wrapText="1"/>
    </xf>
    <xf numFmtId="0" fontId="54" fillId="10" borderId="6" xfId="2" applyFont="1" applyFill="1" applyBorder="1" applyAlignment="1">
      <alignment horizontal="right"/>
    </xf>
    <xf numFmtId="0" fontId="53" fillId="10" borderId="6" xfId="2" applyFont="1" applyFill="1" applyBorder="1" applyAlignment="1">
      <alignment horizontal="center" vertical="center" wrapText="1"/>
    </xf>
    <xf numFmtId="4" fontId="54" fillId="10" borderId="7" xfId="2" applyNumberFormat="1" applyFont="1" applyFill="1" applyBorder="1" applyAlignment="1">
      <alignment horizontal="center"/>
    </xf>
    <xf numFmtId="0" fontId="34" fillId="10" borderId="99" xfId="2" applyFont="1" applyFill="1" applyBorder="1" applyAlignment="1">
      <alignment horizontal="center" vertical="center" textRotation="90" wrapText="1"/>
    </xf>
    <xf numFmtId="171" fontId="45" fillId="10" borderId="3" xfId="2" applyNumberFormat="1" applyFont="1" applyFill="1" applyBorder="1" applyAlignment="1">
      <alignment horizontal="center" vertical="center" textRotation="90" wrapText="1"/>
    </xf>
    <xf numFmtId="184" fontId="81" fillId="10" borderId="3" xfId="2" applyNumberFormat="1" applyFont="1" applyFill="1" applyBorder="1" applyAlignment="1">
      <alignment horizontal="center" vertical="center" wrapText="1"/>
    </xf>
    <xf numFmtId="184" fontId="82" fillId="10" borderId="3" xfId="2" applyNumberFormat="1" applyFont="1" applyFill="1" applyBorder="1" applyAlignment="1">
      <alignment horizontal="center" vertical="center" wrapText="1"/>
    </xf>
    <xf numFmtId="184" fontId="80" fillId="10" borderId="3" xfId="2" applyNumberFormat="1" applyFont="1" applyFill="1" applyBorder="1" applyAlignment="1">
      <alignment horizontal="center" vertical="center"/>
    </xf>
    <xf numFmtId="0" fontId="34" fillId="10" borderId="5" xfId="2" applyFont="1" applyFill="1" applyBorder="1" applyAlignment="1">
      <alignment horizontal="center" vertical="center" textRotation="90" wrapText="1"/>
    </xf>
    <xf numFmtId="171" fontId="45" fillId="10" borderId="6" xfId="2" applyNumberFormat="1" applyFont="1" applyFill="1" applyBorder="1" applyAlignment="1">
      <alignment horizontal="center" vertical="center" textRotation="90" wrapText="1"/>
    </xf>
    <xf numFmtId="0" fontId="34" fillId="10" borderId="6" xfId="2" applyFont="1" applyFill="1" applyBorder="1" applyAlignment="1">
      <alignment horizontal="center" vertical="center" wrapText="1"/>
    </xf>
    <xf numFmtId="2" fontId="34" fillId="10" borderId="6" xfId="2" applyNumberFormat="1" applyFont="1" applyFill="1" applyBorder="1" applyAlignment="1">
      <alignment horizontal="center" vertical="top"/>
    </xf>
    <xf numFmtId="1" fontId="36" fillId="15" borderId="94" xfId="2" applyNumberFormat="1" applyFont="1" applyFill="1" applyBorder="1" applyAlignment="1" applyProtection="1">
      <alignment horizontal="center" vertical="center"/>
      <protection locked="0"/>
    </xf>
    <xf numFmtId="167" fontId="75" fillId="15" borderId="96" xfId="2" applyNumberFormat="1" applyFont="1" applyFill="1" applyBorder="1" applyProtection="1">
      <protection locked="0"/>
    </xf>
    <xf numFmtId="167" fontId="34" fillId="15" borderId="96" xfId="2" applyNumberFormat="1" applyFont="1" applyFill="1" applyBorder="1" applyAlignment="1" applyProtection="1">
      <alignment horizontal="center"/>
      <protection locked="0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170" fontId="13" fillId="18" borderId="1" xfId="0" applyNumberFormat="1" applyFont="1" applyFill="1" applyBorder="1" applyAlignment="1">
      <alignment horizontal="center"/>
    </xf>
    <xf numFmtId="170" fontId="13" fillId="18" borderId="1" xfId="0" applyNumberFormat="1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170" fontId="13" fillId="17" borderId="8" xfId="0" applyNumberFormat="1" applyFont="1" applyFill="1" applyBorder="1" applyAlignment="1">
      <alignment horizontal="center"/>
    </xf>
    <xf numFmtId="170" fontId="13" fillId="17" borderId="15" xfId="0" applyNumberFormat="1" applyFont="1" applyFill="1" applyBorder="1" applyAlignment="1">
      <alignment horizontal="center"/>
    </xf>
    <xf numFmtId="170" fontId="13" fillId="17" borderId="26" xfId="0" applyNumberFormat="1" applyFont="1" applyFill="1" applyBorder="1" applyAlignment="1">
      <alignment horizontal="center"/>
    </xf>
    <xf numFmtId="170" fontId="13" fillId="17" borderId="26" xfId="0" applyNumberFormat="1" applyFont="1" applyFill="1" applyBorder="1" applyAlignment="1">
      <alignment horizontal="center" vertical="center"/>
    </xf>
    <xf numFmtId="49" fontId="13" fillId="17" borderId="26" xfId="0" applyNumberFormat="1" applyFont="1" applyFill="1" applyBorder="1" applyAlignment="1" applyProtection="1">
      <alignment horizontal="center"/>
      <protection locked="0"/>
    </xf>
    <xf numFmtId="170" fontId="13" fillId="17" borderId="15" xfId="0" applyNumberFormat="1" applyFont="1" applyFill="1" applyBorder="1" applyAlignment="1">
      <alignment horizontal="center" vertical="center"/>
    </xf>
    <xf numFmtId="49" fontId="13" fillId="17" borderId="15" xfId="0" applyNumberFormat="1" applyFont="1" applyFill="1" applyBorder="1" applyAlignment="1" applyProtection="1">
      <alignment horizontal="center"/>
      <protection locked="0"/>
    </xf>
    <xf numFmtId="49" fontId="13" fillId="17" borderId="21" xfId="0" applyNumberFormat="1" applyFont="1" applyFill="1" applyBorder="1" applyAlignment="1" applyProtection="1">
      <alignment horizontal="center"/>
      <protection locked="0"/>
    </xf>
    <xf numFmtId="170" fontId="13" fillId="17" borderId="1" xfId="0" applyNumberFormat="1" applyFont="1" applyFill="1" applyBorder="1" applyAlignment="1">
      <alignment horizontal="center" vertical="center"/>
    </xf>
    <xf numFmtId="0" fontId="13" fillId="16" borderId="1" xfId="0" applyFont="1" applyFill="1" applyBorder="1"/>
    <xf numFmtId="0" fontId="14" fillId="17" borderId="1" xfId="0" applyFont="1" applyFill="1" applyBorder="1" applyAlignment="1">
      <alignment horizontal="center"/>
    </xf>
    <xf numFmtId="170" fontId="13" fillId="17" borderId="1" xfId="0" applyNumberFormat="1" applyFont="1" applyFill="1" applyBorder="1" applyAlignment="1">
      <alignment horizontal="center"/>
    </xf>
    <xf numFmtId="49" fontId="13" fillId="17" borderId="8" xfId="0" applyNumberFormat="1" applyFont="1" applyFill="1" applyBorder="1" applyAlignment="1" applyProtection="1">
      <alignment horizontal="center" vertical="center"/>
      <protection locked="0"/>
    </xf>
    <xf numFmtId="49" fontId="13" fillId="17" borderId="15" xfId="0" applyNumberFormat="1" applyFont="1" applyFill="1" applyBorder="1" applyAlignment="1" applyProtection="1">
      <alignment horizontal="center" vertical="center"/>
      <protection locked="0"/>
    </xf>
    <xf numFmtId="49" fontId="13" fillId="17" borderId="18" xfId="0" applyNumberFormat="1" applyFont="1" applyFill="1" applyBorder="1" applyAlignment="1" applyProtection="1">
      <alignment horizontal="center" vertical="center"/>
      <protection locked="0"/>
    </xf>
    <xf numFmtId="49" fontId="13" fillId="17" borderId="18" xfId="0" applyNumberFormat="1" applyFont="1" applyFill="1" applyBorder="1" applyAlignment="1" applyProtection="1">
      <alignment horizontal="center"/>
      <protection locked="0"/>
    </xf>
    <xf numFmtId="44" fontId="13" fillId="16" borderId="1" xfId="0" applyNumberFormat="1" applyFont="1" applyFill="1" applyBorder="1"/>
    <xf numFmtId="0" fontId="14" fillId="19" borderId="18" xfId="0" applyFont="1" applyFill="1" applyBorder="1" applyAlignment="1">
      <alignment horizontal="center" vertical="center"/>
    </xf>
    <xf numFmtId="0" fontId="19" fillId="19" borderId="18" xfId="0" applyFont="1" applyFill="1" applyBorder="1" applyAlignment="1">
      <alignment horizontal="center" vertical="center" wrapText="1"/>
    </xf>
    <xf numFmtId="170" fontId="13" fillId="19" borderId="26" xfId="0" applyNumberFormat="1" applyFont="1" applyFill="1" applyBorder="1" applyAlignment="1">
      <alignment horizontal="center" vertical="center"/>
    </xf>
    <xf numFmtId="0" fontId="19" fillId="19" borderId="18" xfId="0" applyFont="1" applyFill="1" applyBorder="1" applyAlignment="1">
      <alignment horizontal="center" vertical="center"/>
    </xf>
    <xf numFmtId="0" fontId="25" fillId="19" borderId="18" xfId="0" applyFont="1" applyFill="1" applyBorder="1" applyAlignment="1">
      <alignment horizontal="center" vertical="center" wrapText="1"/>
    </xf>
    <xf numFmtId="10" fontId="25" fillId="19" borderId="18" xfId="0" quotePrefix="1" applyNumberFormat="1" applyFont="1" applyFill="1" applyBorder="1" applyAlignment="1">
      <alignment horizontal="center" vertical="center" wrapText="1"/>
    </xf>
    <xf numFmtId="0" fontId="24" fillId="19" borderId="18" xfId="0" applyFont="1" applyFill="1" applyBorder="1" applyAlignment="1">
      <alignment horizontal="center" vertical="center"/>
    </xf>
    <xf numFmtId="170" fontId="13" fillId="19" borderId="26" xfId="0" applyNumberFormat="1" applyFont="1" applyFill="1" applyBorder="1" applyAlignment="1">
      <alignment horizontal="center"/>
    </xf>
    <xf numFmtId="49" fontId="0" fillId="17" borderId="4" xfId="0" applyNumberFormat="1" applyFill="1" applyBorder="1" applyAlignment="1" applyProtection="1">
      <alignment horizontal="center"/>
      <protection locked="0"/>
    </xf>
    <xf numFmtId="49" fontId="0" fillId="17" borderId="17" xfId="0" applyNumberFormat="1" applyFill="1" applyBorder="1" applyAlignment="1" applyProtection="1">
      <alignment horizontal="center"/>
      <protection locked="0"/>
    </xf>
    <xf numFmtId="49" fontId="0" fillId="17" borderId="7" xfId="0" applyNumberFormat="1" applyFill="1" applyBorder="1" applyAlignment="1" applyProtection="1">
      <alignment horizontal="center"/>
      <protection locked="0"/>
    </xf>
    <xf numFmtId="49" fontId="13" fillId="17" borderId="8" xfId="0" applyNumberFormat="1" applyFont="1" applyFill="1" applyBorder="1" applyAlignment="1" applyProtection="1">
      <alignment horizontal="center"/>
      <protection locked="0"/>
    </xf>
    <xf numFmtId="49" fontId="13" fillId="17" borderId="9" xfId="0" applyNumberFormat="1" applyFont="1" applyFill="1" applyBorder="1" applyAlignment="1" applyProtection="1">
      <alignment horizontal="center"/>
      <protection locked="0"/>
    </xf>
    <xf numFmtId="0" fontId="14" fillId="17" borderId="1" xfId="0" applyFont="1" applyFill="1" applyBorder="1" applyAlignment="1">
      <alignment horizontal="center" vertical="center"/>
    </xf>
    <xf numFmtId="170" fontId="13" fillId="17" borderId="18" xfId="0" applyNumberFormat="1" applyFont="1" applyFill="1" applyBorder="1" applyAlignment="1">
      <alignment horizontal="center"/>
    </xf>
    <xf numFmtId="170" fontId="13" fillId="17" borderId="10" xfId="0" applyNumberFormat="1" applyFont="1" applyFill="1" applyBorder="1" applyAlignment="1">
      <alignment horizontal="center"/>
    </xf>
    <xf numFmtId="0" fontId="14" fillId="17" borderId="10" xfId="0" applyFont="1" applyFill="1" applyBorder="1" applyAlignment="1">
      <alignment horizontal="center"/>
    </xf>
    <xf numFmtId="170" fontId="13" fillId="17" borderId="27" xfId="0" applyNumberFormat="1" applyFont="1" applyFill="1" applyBorder="1" applyAlignment="1">
      <alignment horizontal="center"/>
    </xf>
    <xf numFmtId="49" fontId="13" fillId="17" borderId="27" xfId="0" applyNumberFormat="1" applyFont="1" applyFill="1" applyBorder="1" applyAlignment="1" applyProtection="1">
      <alignment horizontal="center"/>
      <protection locked="0"/>
    </xf>
    <xf numFmtId="0" fontId="14" fillId="18" borderId="96" xfId="0" applyFont="1" applyFill="1" applyBorder="1" applyAlignment="1">
      <alignment horizontal="center" vertical="center" wrapText="1"/>
    </xf>
    <xf numFmtId="0" fontId="14" fillId="18" borderId="93" xfId="0" applyFont="1" applyFill="1" applyBorder="1" applyAlignment="1">
      <alignment horizontal="center" vertical="center" wrapText="1"/>
    </xf>
    <xf numFmtId="170" fontId="13" fillId="18" borderId="96" xfId="0" applyNumberFormat="1" applyFont="1" applyFill="1" applyBorder="1" applyAlignment="1">
      <alignment horizontal="center" vertical="center"/>
    </xf>
    <xf numFmtId="170" fontId="13" fillId="18" borderId="96" xfId="0" applyNumberFormat="1" applyFont="1" applyFill="1" applyBorder="1" applyAlignment="1">
      <alignment horizontal="center"/>
    </xf>
    <xf numFmtId="0" fontId="19" fillId="19" borderId="104" xfId="0" applyFont="1" applyFill="1" applyBorder="1" applyAlignment="1">
      <alignment horizontal="center" vertical="center" wrapText="1"/>
    </xf>
    <xf numFmtId="0" fontId="14" fillId="19" borderId="104" xfId="0" applyFont="1" applyFill="1" applyBorder="1" applyAlignment="1">
      <alignment horizontal="center" vertical="center"/>
    </xf>
    <xf numFmtId="0" fontId="14" fillId="19" borderId="85" xfId="0" applyFont="1" applyFill="1" applyBorder="1" applyAlignment="1">
      <alignment horizontal="center" vertical="center"/>
    </xf>
    <xf numFmtId="170" fontId="13" fillId="17" borderId="93" xfId="0" applyNumberFormat="1" applyFont="1" applyFill="1" applyBorder="1" applyAlignment="1">
      <alignment horizontal="center"/>
    </xf>
    <xf numFmtId="170" fontId="13" fillId="17" borderId="103" xfId="0" applyNumberFormat="1" applyFont="1" applyFill="1" applyBorder="1" applyAlignment="1">
      <alignment horizontal="center"/>
    </xf>
    <xf numFmtId="0" fontId="31" fillId="17" borderId="96" xfId="0" applyFont="1" applyFill="1" applyBorder="1" applyAlignment="1">
      <alignment horizontal="center" vertical="center"/>
    </xf>
    <xf numFmtId="170" fontId="13" fillId="17" borderId="103" xfId="0" applyNumberFormat="1" applyFont="1" applyFill="1" applyBorder="1" applyAlignment="1">
      <alignment horizontal="center" vertical="center"/>
    </xf>
    <xf numFmtId="49" fontId="13" fillId="17" borderId="103" xfId="0" applyNumberFormat="1" applyFont="1" applyFill="1" applyBorder="1" applyAlignment="1" applyProtection="1">
      <alignment horizontal="center"/>
      <protection locked="0"/>
    </xf>
    <xf numFmtId="49" fontId="13" fillId="17" borderId="108" xfId="0" applyNumberFormat="1" applyFont="1" applyFill="1" applyBorder="1" applyAlignment="1" applyProtection="1">
      <alignment horizontal="center"/>
      <protection locked="0"/>
    </xf>
    <xf numFmtId="170" fontId="13" fillId="17" borderId="96" xfId="0" applyNumberFormat="1" applyFont="1" applyFill="1" applyBorder="1" applyAlignment="1">
      <alignment horizontal="center" vertical="center"/>
    </xf>
    <xf numFmtId="0" fontId="13" fillId="16" borderId="96" xfId="0" applyFont="1" applyFill="1" applyBorder="1"/>
    <xf numFmtId="0" fontId="14" fillId="17" borderId="96" xfId="0" applyFont="1" applyFill="1" applyBorder="1" applyAlignment="1">
      <alignment horizontal="center"/>
    </xf>
    <xf numFmtId="170" fontId="13" fillId="17" borderId="96" xfId="0" applyNumberFormat="1" applyFont="1" applyFill="1" applyBorder="1" applyAlignment="1">
      <alignment horizontal="center"/>
    </xf>
    <xf numFmtId="0" fontId="14" fillId="17" borderId="93" xfId="0" applyFont="1" applyFill="1" applyBorder="1" applyAlignment="1">
      <alignment horizontal="center" vertical="center"/>
    </xf>
    <xf numFmtId="170" fontId="12" fillId="17" borderId="96" xfId="0" applyNumberFormat="1" applyFont="1" applyFill="1" applyBorder="1" applyAlignment="1">
      <alignment horizontal="center" vertical="center"/>
    </xf>
    <xf numFmtId="44" fontId="13" fillId="16" borderId="96" xfId="0" applyNumberFormat="1" applyFont="1" applyFill="1" applyBorder="1"/>
    <xf numFmtId="49" fontId="13" fillId="17" borderId="93" xfId="0" applyNumberFormat="1" applyFont="1" applyFill="1" applyBorder="1" applyAlignment="1" applyProtection="1">
      <alignment horizontal="center" vertical="center"/>
      <protection locked="0"/>
    </xf>
    <xf numFmtId="49" fontId="13" fillId="17" borderId="103" xfId="0" applyNumberFormat="1" applyFont="1" applyFill="1" applyBorder="1" applyAlignment="1" applyProtection="1">
      <alignment horizontal="center" vertical="center"/>
      <protection locked="0"/>
    </xf>
    <xf numFmtId="49" fontId="13" fillId="17" borderId="104" xfId="0" applyNumberFormat="1" applyFont="1" applyFill="1" applyBorder="1" applyAlignment="1" applyProtection="1">
      <alignment horizontal="center" vertical="center"/>
      <protection locked="0"/>
    </xf>
    <xf numFmtId="49" fontId="13" fillId="17" borderId="104" xfId="0" applyNumberFormat="1" applyFont="1" applyFill="1" applyBorder="1" applyAlignment="1" applyProtection="1">
      <alignment horizontal="center"/>
      <protection locked="0"/>
    </xf>
    <xf numFmtId="174" fontId="31" fillId="18" borderId="89" xfId="3" applyNumberFormat="1" applyFont="1" applyFill="1" applyBorder="1" applyAlignment="1" applyProtection="1">
      <alignment horizontal="center" vertical="center"/>
    </xf>
    <xf numFmtId="2" fontId="24" fillId="18" borderId="8" xfId="0" applyNumberFormat="1" applyFont="1" applyFill="1" applyBorder="1" applyAlignment="1">
      <alignment horizontal="center" vertical="center"/>
    </xf>
    <xf numFmtId="174" fontId="31" fillId="18" borderId="1" xfId="3" applyNumberFormat="1" applyFont="1" applyFill="1" applyBorder="1" applyAlignment="1" applyProtection="1">
      <alignment horizontal="center" vertical="center"/>
    </xf>
    <xf numFmtId="182" fontId="31" fillId="18" borderId="1" xfId="3" applyNumberFormat="1" applyFont="1" applyFill="1" applyBorder="1" applyAlignment="1" applyProtection="1">
      <alignment horizontal="center" vertical="center"/>
    </xf>
    <xf numFmtId="174" fontId="0" fillId="17" borderId="15" xfId="3" applyNumberFormat="1" applyFont="1" applyFill="1" applyBorder="1" applyAlignment="1" applyProtection="1">
      <alignment horizontal="center" vertical="center"/>
    </xf>
    <xf numFmtId="0" fontId="31" fillId="17" borderId="1" xfId="3" applyNumberFormat="1" applyFont="1" applyFill="1" applyBorder="1" applyAlignment="1" applyProtection="1">
      <alignment horizontal="center" vertical="center"/>
    </xf>
    <xf numFmtId="181" fontId="0" fillId="17" borderId="20" xfId="0" applyNumberFormat="1" applyFill="1" applyBorder="1" applyAlignment="1">
      <alignment horizontal="center"/>
    </xf>
    <xf numFmtId="181" fontId="0" fillId="17" borderId="22" xfId="0" applyNumberFormat="1" applyFill="1" applyBorder="1" applyAlignment="1">
      <alignment horizontal="center"/>
    </xf>
    <xf numFmtId="181" fontId="0" fillId="17" borderId="1" xfId="0" applyNumberFormat="1" applyFill="1" applyBorder="1" applyAlignment="1">
      <alignment horizontal="center"/>
    </xf>
    <xf numFmtId="0" fontId="24" fillId="17" borderId="1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vertical="center"/>
    </xf>
    <xf numFmtId="0" fontId="24" fillId="17" borderId="7" xfId="0" applyFont="1" applyFill="1" applyBorder="1" applyAlignment="1">
      <alignment horizontal="center" vertical="center"/>
    </xf>
    <xf numFmtId="181" fontId="0" fillId="17" borderId="15" xfId="0" applyNumberFormat="1" applyFill="1" applyBorder="1" applyAlignment="1">
      <alignment horizontal="center"/>
    </xf>
    <xf numFmtId="49" fontId="24" fillId="17" borderId="8" xfId="0" applyNumberFormat="1" applyFont="1" applyFill="1" applyBorder="1" applyAlignment="1" applyProtection="1">
      <alignment horizontal="center" vertical="center"/>
      <protection locked="0"/>
    </xf>
    <xf numFmtId="49" fontId="24" fillId="17" borderId="15" xfId="0" applyNumberFormat="1" applyFont="1" applyFill="1" applyBorder="1" applyAlignment="1" applyProtection="1">
      <alignment horizontal="center" vertical="center"/>
      <protection locked="0"/>
    </xf>
    <xf numFmtId="49" fontId="24" fillId="17" borderId="26" xfId="0" applyNumberFormat="1" applyFont="1" applyFill="1" applyBorder="1" applyAlignment="1" applyProtection="1">
      <alignment horizontal="center" vertical="center"/>
      <protection locked="0"/>
    </xf>
    <xf numFmtId="49" fontId="0" fillId="17" borderId="15" xfId="0" applyNumberFormat="1" applyFill="1" applyBorder="1" applyAlignment="1" applyProtection="1">
      <alignment horizontal="center" vertical="center"/>
      <protection locked="0"/>
    </xf>
    <xf numFmtId="0" fontId="0" fillId="17" borderId="15" xfId="0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181" fontId="31" fillId="17" borderId="15" xfId="3" applyNumberFormat="1" applyFont="1" applyFill="1" applyBorder="1" applyAlignment="1" applyProtection="1">
      <alignment vertical="center"/>
    </xf>
    <xf numFmtId="181" fontId="31" fillId="17" borderId="18" xfId="3" applyNumberFormat="1" applyFont="1" applyFill="1" applyBorder="1" applyAlignment="1" applyProtection="1">
      <alignment vertical="center"/>
    </xf>
    <xf numFmtId="49" fontId="24" fillId="17" borderId="76" xfId="0" applyNumberFormat="1" applyFont="1" applyFill="1" applyBorder="1" applyAlignment="1" applyProtection="1">
      <alignment horizontal="center" vertical="center"/>
      <protection locked="0"/>
    </xf>
    <xf numFmtId="49" fontId="24" fillId="17" borderId="81" xfId="0" applyNumberFormat="1" applyFont="1" applyFill="1" applyBorder="1" applyAlignment="1" applyProtection="1">
      <alignment horizontal="center" vertical="center"/>
      <protection locked="0"/>
    </xf>
    <xf numFmtId="49" fontId="0" fillId="17" borderId="81" xfId="0" applyNumberFormat="1" applyFill="1" applyBorder="1" applyAlignment="1" applyProtection="1">
      <alignment horizontal="center" vertical="center"/>
      <protection locked="0"/>
    </xf>
    <xf numFmtId="0" fontId="0" fillId="17" borderId="81" xfId="0" applyFill="1" applyBorder="1" applyAlignment="1">
      <alignment vertical="center"/>
    </xf>
    <xf numFmtId="0" fontId="0" fillId="17" borderId="85" xfId="0" applyFill="1" applyBorder="1" applyAlignment="1">
      <alignment vertical="center"/>
    </xf>
    <xf numFmtId="0" fontId="0" fillId="16" borderId="89" xfId="0" applyFill="1" applyBorder="1" applyAlignment="1">
      <alignment vertical="center"/>
    </xf>
    <xf numFmtId="181" fontId="0" fillId="17" borderId="82" xfId="0" applyNumberFormat="1" applyFill="1" applyBorder="1" applyAlignment="1">
      <alignment horizontal="center"/>
    </xf>
    <xf numFmtId="181" fontId="31" fillId="17" borderId="81" xfId="3" applyNumberFormat="1" applyFont="1" applyFill="1" applyBorder="1" applyAlignment="1" applyProtection="1">
      <alignment horizontal="center" vertical="center"/>
    </xf>
    <xf numFmtId="181" fontId="31" fillId="17" borderId="85" xfId="3" applyNumberFormat="1" applyFont="1" applyFill="1" applyBorder="1" applyAlignment="1" applyProtection="1">
      <alignment horizontal="center" vertical="center"/>
    </xf>
    <xf numFmtId="181" fontId="0" fillId="17" borderId="89" xfId="0" applyNumberFormat="1" applyFill="1" applyBorder="1" applyAlignment="1">
      <alignment horizontal="center"/>
    </xf>
    <xf numFmtId="170" fontId="24" fillId="17" borderId="89" xfId="0" applyNumberFormat="1" applyFont="1" applyFill="1" applyBorder="1" applyAlignment="1">
      <alignment horizontal="center" vertical="center"/>
    </xf>
    <xf numFmtId="181" fontId="24" fillId="17" borderId="89" xfId="0" quotePrefix="1" applyNumberFormat="1" applyFont="1" applyFill="1" applyBorder="1" applyAlignment="1">
      <alignment horizontal="center" vertical="center"/>
    </xf>
    <xf numFmtId="182" fontId="24" fillId="17" borderId="89" xfId="0" applyNumberFormat="1" applyFont="1" applyFill="1" applyBorder="1" applyAlignment="1">
      <alignment horizontal="center" vertical="center"/>
    </xf>
    <xf numFmtId="174" fontId="0" fillId="17" borderId="8" xfId="3" applyNumberFormat="1" applyFont="1" applyFill="1" applyBorder="1" applyAlignment="1" applyProtection="1">
      <alignment horizontal="center" vertical="center"/>
      <protection locked="0"/>
    </xf>
    <xf numFmtId="174" fontId="0" fillId="17" borderId="81" xfId="3" applyNumberFormat="1" applyFont="1" applyFill="1" applyBorder="1" applyAlignment="1" applyProtection="1">
      <alignment horizontal="center" vertical="center"/>
      <protection locked="0"/>
    </xf>
    <xf numFmtId="174" fontId="0" fillId="17" borderId="26" xfId="3" applyNumberFormat="1" applyFont="1" applyFill="1" applyBorder="1" applyAlignment="1" applyProtection="1">
      <alignment horizontal="center" vertical="center"/>
      <protection locked="0"/>
    </xf>
    <xf numFmtId="174" fontId="0" fillId="17" borderId="15" xfId="3" applyNumberFormat="1" applyFont="1" applyFill="1" applyBorder="1" applyAlignment="1" applyProtection="1">
      <alignment horizontal="center" vertical="center"/>
      <protection locked="0"/>
    </xf>
    <xf numFmtId="174" fontId="0" fillId="17" borderId="27" xfId="3" applyNumberFormat="1" applyFont="1" applyFill="1" applyBorder="1" applyAlignment="1" applyProtection="1">
      <alignment horizontal="center" vertical="center"/>
      <protection locked="0"/>
    </xf>
    <xf numFmtId="49" fontId="13" fillId="17" borderId="26" xfId="0" applyNumberFormat="1" applyFont="1" applyFill="1" applyBorder="1" applyAlignment="1" applyProtection="1">
      <alignment horizontal="center" vertical="center"/>
      <protection locked="0"/>
    </xf>
    <xf numFmtId="49" fontId="13" fillId="17" borderId="81" xfId="0" applyNumberFormat="1" applyFont="1" applyFill="1" applyBorder="1" applyAlignment="1" applyProtection="1">
      <alignment horizontal="center" vertical="center"/>
      <protection locked="0"/>
    </xf>
    <xf numFmtId="49" fontId="13" fillId="17" borderId="21" xfId="0" applyNumberFormat="1" applyFont="1" applyFill="1" applyBorder="1" applyAlignment="1" applyProtection="1">
      <alignment horizontal="center" vertical="center"/>
      <protection locked="0"/>
    </xf>
    <xf numFmtId="49" fontId="13" fillId="17" borderId="85" xfId="0" applyNumberFormat="1" applyFont="1" applyFill="1" applyBorder="1" applyAlignment="1" applyProtection="1">
      <alignment horizontal="center" vertical="center"/>
      <protection locked="0"/>
    </xf>
    <xf numFmtId="182" fontId="0" fillId="17" borderId="15" xfId="3" applyNumberFormat="1" applyFont="1" applyFill="1" applyBorder="1" applyAlignment="1" applyProtection="1">
      <alignment horizontal="center" vertical="center"/>
      <protection locked="0"/>
    </xf>
    <xf numFmtId="182" fontId="0" fillId="17" borderId="21" xfId="3" applyNumberFormat="1" applyFont="1" applyFill="1" applyBorder="1" applyAlignment="1" applyProtection="1">
      <alignment horizontal="center" vertical="center"/>
      <protection locked="0"/>
    </xf>
    <xf numFmtId="170" fontId="13" fillId="16" borderId="96" xfId="0" applyNumberFormat="1" applyFont="1" applyFill="1" applyBorder="1" applyAlignment="1">
      <alignment horizontal="center"/>
    </xf>
    <xf numFmtId="0" fontId="14" fillId="1" borderId="93" xfId="0" applyFont="1" applyFill="1" applyBorder="1" applyAlignment="1">
      <alignment horizontal="center" vertical="center"/>
    </xf>
    <xf numFmtId="0" fontId="13" fillId="16" borderId="96" xfId="0" applyFont="1" applyFill="1" applyBorder="1" applyAlignment="1">
      <alignment horizontal="center"/>
    </xf>
    <xf numFmtId="49" fontId="13" fillId="17" borderId="104" xfId="0" applyNumberFormat="1" applyFont="1" applyFill="1" applyBorder="1" applyProtection="1">
      <protection locked="0"/>
    </xf>
    <xf numFmtId="170" fontId="13" fillId="17" borderId="130" xfId="0" applyNumberFormat="1" applyFont="1" applyFill="1" applyBorder="1" applyAlignment="1">
      <alignment horizontal="center"/>
    </xf>
    <xf numFmtId="49" fontId="13" fillId="17" borderId="130" xfId="0" applyNumberFormat="1" applyFont="1" applyFill="1" applyBorder="1" applyAlignment="1" applyProtection="1">
      <alignment horizontal="center"/>
      <protection locked="0"/>
    </xf>
    <xf numFmtId="170" fontId="13" fillId="0" borderId="130" xfId="0" applyNumberFormat="1" applyFont="1" applyBorder="1" applyAlignment="1" applyProtection="1">
      <alignment horizontal="center"/>
      <protection locked="0"/>
    </xf>
    <xf numFmtId="49" fontId="13" fillId="17" borderId="130" xfId="0" applyNumberFormat="1" applyFont="1" applyFill="1" applyBorder="1" applyProtection="1">
      <protection locked="0"/>
    </xf>
    <xf numFmtId="169" fontId="13" fillId="0" borderId="130" xfId="0" applyNumberFormat="1" applyFont="1" applyBorder="1" applyAlignment="1" applyProtection="1">
      <alignment horizontal="center"/>
      <protection locked="0"/>
    </xf>
    <xf numFmtId="49" fontId="13" fillId="17" borderId="130" xfId="0" applyNumberFormat="1" applyFont="1" applyFill="1" applyBorder="1" applyAlignment="1" applyProtection="1">
      <alignment horizontal="center" vertical="center"/>
      <protection locked="0"/>
    </xf>
    <xf numFmtId="49" fontId="13" fillId="17" borderId="98" xfId="0" applyNumberFormat="1" applyFont="1" applyFill="1" applyBorder="1" applyProtection="1">
      <protection locked="0"/>
    </xf>
    <xf numFmtId="0" fontId="14" fillId="17" borderId="96" xfId="0" applyFont="1" applyFill="1" applyBorder="1" applyAlignment="1">
      <alignment horizontal="center" vertical="center"/>
    </xf>
    <xf numFmtId="0" fontId="14" fillId="0" borderId="131" xfId="0" applyFont="1" applyBorder="1" applyAlignment="1">
      <alignment horizontal="center"/>
    </xf>
    <xf numFmtId="0" fontId="13" fillId="16" borderId="96" xfId="0" applyFont="1" applyFill="1" applyBorder="1" applyAlignment="1">
      <alignment horizontal="center" vertical="center"/>
    </xf>
    <xf numFmtId="170" fontId="13" fillId="17" borderId="26" xfId="0" quotePrefix="1" applyNumberFormat="1" applyFont="1" applyFill="1" applyBorder="1" applyAlignment="1">
      <alignment horizontal="center"/>
    </xf>
    <xf numFmtId="49" fontId="13" fillId="17" borderId="9" xfId="0" applyNumberFormat="1" applyFont="1" applyFill="1" applyBorder="1" applyProtection="1">
      <protection locked="0"/>
    </xf>
    <xf numFmtId="170" fontId="13" fillId="17" borderId="130" xfId="0" quotePrefix="1" applyNumberFormat="1" applyFont="1" applyFill="1" applyBorder="1" applyAlignment="1">
      <alignment horizontal="center"/>
    </xf>
    <xf numFmtId="49" fontId="13" fillId="17" borderId="93" xfId="0" applyNumberFormat="1" applyFont="1" applyFill="1" applyBorder="1" applyAlignment="1" applyProtection="1">
      <alignment horizontal="center"/>
      <protection locked="0"/>
    </xf>
    <xf numFmtId="9" fontId="14" fillId="19" borderId="104" xfId="0" applyNumberFormat="1" applyFont="1" applyFill="1" applyBorder="1" applyAlignment="1">
      <alignment horizontal="center" vertical="center"/>
    </xf>
    <xf numFmtId="170" fontId="13" fillId="17" borderId="110" xfId="0" applyNumberFormat="1" applyFont="1" applyFill="1" applyBorder="1" applyAlignment="1">
      <alignment horizontal="center"/>
    </xf>
    <xf numFmtId="170" fontId="13" fillId="18" borderId="96" xfId="0" applyNumberFormat="1" applyFont="1" applyFill="1" applyBorder="1"/>
    <xf numFmtId="170" fontId="13" fillId="17" borderId="25" xfId="0" applyNumberFormat="1" applyFont="1" applyFill="1" applyBorder="1" applyAlignment="1">
      <alignment horizontal="center"/>
    </xf>
    <xf numFmtId="170" fontId="13" fillId="19" borderId="25" xfId="0" applyNumberFormat="1" applyFont="1" applyFill="1" applyBorder="1" applyAlignment="1">
      <alignment horizontal="center"/>
    </xf>
    <xf numFmtId="170" fontId="13" fillId="0" borderId="96" xfId="0" applyNumberFormat="1" applyFont="1" applyBorder="1" applyAlignment="1" applyProtection="1">
      <alignment horizontal="center"/>
      <protection locked="0"/>
    </xf>
    <xf numFmtId="0" fontId="14" fillId="0" borderId="110" xfId="0" applyFont="1" applyBorder="1" applyAlignment="1">
      <alignment horizontal="center"/>
    </xf>
    <xf numFmtId="0" fontId="12" fillId="10" borderId="131" xfId="0" applyFont="1" applyFill="1" applyBorder="1" applyAlignment="1">
      <alignment horizontal="center"/>
    </xf>
    <xf numFmtId="170" fontId="13" fillId="17" borderId="27" xfId="0" quotePrefix="1" applyNumberFormat="1" applyFont="1" applyFill="1" applyBorder="1" applyAlignment="1">
      <alignment horizontal="center"/>
    </xf>
    <xf numFmtId="170" fontId="13" fillId="17" borderId="108" xfId="0" applyNumberFormat="1" applyFont="1" applyFill="1" applyBorder="1" applyAlignment="1">
      <alignment horizontal="center"/>
    </xf>
    <xf numFmtId="0" fontId="13" fillId="0" borderId="132" xfId="0" applyFont="1" applyBorder="1" applyAlignment="1" applyProtection="1">
      <alignment horizontal="center"/>
      <protection locked="0"/>
    </xf>
    <xf numFmtId="0" fontId="13" fillId="0" borderId="121" xfId="0" applyFont="1" applyBorder="1" applyAlignment="1" applyProtection="1">
      <alignment horizontal="center"/>
      <protection locked="0"/>
    </xf>
    <xf numFmtId="170" fontId="13" fillId="9" borderId="130" xfId="0" applyNumberFormat="1" applyFont="1" applyFill="1" applyBorder="1" applyAlignment="1">
      <alignment horizontal="center"/>
    </xf>
    <xf numFmtId="49" fontId="13" fillId="9" borderId="130" xfId="0" applyNumberFormat="1" applyFont="1" applyFill="1" applyBorder="1" applyAlignment="1" applyProtection="1">
      <alignment horizontal="center"/>
      <protection locked="0"/>
    </xf>
    <xf numFmtId="170" fontId="13" fillId="9" borderId="130" xfId="0" quotePrefix="1" applyNumberFormat="1" applyFont="1" applyFill="1" applyBorder="1" applyAlignment="1">
      <alignment horizontal="center"/>
    </xf>
    <xf numFmtId="0" fontId="13" fillId="9" borderId="121" xfId="0" applyFont="1" applyFill="1" applyBorder="1" applyAlignment="1">
      <alignment horizontal="center"/>
    </xf>
    <xf numFmtId="169" fontId="13" fillId="9" borderId="130" xfId="0" applyNumberFormat="1" applyFont="1" applyFill="1" applyBorder="1" applyAlignment="1">
      <alignment horizontal="center"/>
    </xf>
    <xf numFmtId="0" fontId="86" fillId="0" borderId="0" xfId="0" applyFont="1"/>
    <xf numFmtId="170" fontId="13" fillId="17" borderId="131" xfId="0" applyNumberFormat="1" applyFont="1" applyFill="1" applyBorder="1" applyAlignment="1">
      <alignment horizontal="center"/>
    </xf>
    <xf numFmtId="49" fontId="13" fillId="17" borderId="98" xfId="0" applyNumberFormat="1" applyFont="1" applyFill="1" applyBorder="1" applyAlignment="1" applyProtection="1">
      <alignment horizontal="center"/>
      <protection locked="0"/>
    </xf>
    <xf numFmtId="170" fontId="13" fillId="17" borderId="93" xfId="0" quotePrefix="1" applyNumberFormat="1" applyFont="1" applyFill="1" applyBorder="1" applyAlignment="1">
      <alignment horizontal="center"/>
    </xf>
    <xf numFmtId="170" fontId="13" fillId="17" borderId="98" xfId="0" applyNumberFormat="1" applyFont="1" applyFill="1" applyBorder="1" applyAlignment="1">
      <alignment horizontal="center"/>
    </xf>
    <xf numFmtId="0" fontId="13" fillId="0" borderId="116" xfId="0" applyFont="1" applyBorder="1" applyAlignment="1" applyProtection="1">
      <alignment horizontal="center"/>
      <protection locked="0"/>
    </xf>
    <xf numFmtId="166" fontId="14" fillId="19" borderId="104" xfId="0" applyNumberFormat="1" applyFont="1" applyFill="1" applyBorder="1" applyAlignment="1">
      <alignment horizontal="center" vertical="center"/>
    </xf>
    <xf numFmtId="44" fontId="14" fillId="0" borderId="108" xfId="0" applyNumberFormat="1" applyFont="1" applyBorder="1" applyAlignment="1">
      <alignment horizontal="center"/>
    </xf>
    <xf numFmtId="2" fontId="14" fillId="10" borderId="104" xfId="0" applyNumberFormat="1" applyFont="1" applyFill="1" applyBorder="1" applyAlignment="1">
      <alignment horizontal="center" vertical="center"/>
    </xf>
    <xf numFmtId="0" fontId="14" fillId="0" borderId="93" xfId="0" applyFont="1" applyBorder="1" applyAlignment="1">
      <alignment horizontal="center" wrapText="1"/>
    </xf>
    <xf numFmtId="0" fontId="32" fillId="0" borderId="35" xfId="1" applyNumberFormat="1" applyBorder="1"/>
    <xf numFmtId="0" fontId="32" fillId="0" borderId="35" xfId="1" applyNumberFormat="1" applyBorder="1" applyAlignment="1">
      <alignment horizontal="center"/>
    </xf>
    <xf numFmtId="171" fontId="11" fillId="0" borderId="35" xfId="1" applyNumberFormat="1" applyFont="1" applyBorder="1"/>
    <xf numFmtId="0" fontId="32" fillId="9" borderId="35" xfId="1" applyNumberFormat="1" applyFill="1" applyBorder="1" applyAlignment="1">
      <alignment horizontal="center"/>
    </xf>
    <xf numFmtId="0" fontId="3" fillId="9" borderId="35" xfId="1" applyNumberFormat="1" applyFont="1" applyFill="1" applyBorder="1" applyAlignment="1">
      <alignment horizontal="center"/>
    </xf>
    <xf numFmtId="0" fontId="4" fillId="9" borderId="35" xfId="1" applyNumberFormat="1" applyFont="1" applyFill="1" applyBorder="1" applyAlignment="1">
      <alignment horizontal="center"/>
    </xf>
    <xf numFmtId="0" fontId="2" fillId="9" borderId="35" xfId="1" applyNumberFormat="1" applyFont="1" applyFill="1" applyBorder="1" applyAlignment="1">
      <alignment horizontal="center"/>
    </xf>
    <xf numFmtId="169" fontId="32" fillId="0" borderId="35" xfId="1" applyBorder="1" applyAlignment="1">
      <alignment horizontal="center"/>
    </xf>
    <xf numFmtId="171" fontId="72" fillId="0" borderId="35" xfId="1" applyNumberFormat="1" applyFont="1" applyBorder="1"/>
    <xf numFmtId="0" fontId="31" fillId="0" borderId="35" xfId="2" applyBorder="1" applyAlignment="1">
      <alignment horizontal="center"/>
    </xf>
    <xf numFmtId="0" fontId="3" fillId="0" borderId="35" xfId="1" applyNumberFormat="1" applyFont="1" applyBorder="1" applyAlignment="1">
      <alignment horizontal="center"/>
    </xf>
    <xf numFmtId="0" fontId="4" fillId="0" borderId="35" xfId="1" applyNumberFormat="1" applyFont="1" applyBorder="1" applyAlignment="1">
      <alignment horizontal="center"/>
    </xf>
    <xf numFmtId="169" fontId="32" fillId="9" borderId="35" xfId="1" applyFill="1" applyBorder="1" applyAlignment="1">
      <alignment horizontal="center"/>
    </xf>
    <xf numFmtId="0" fontId="31" fillId="0" borderId="35" xfId="2" applyBorder="1"/>
    <xf numFmtId="0" fontId="6" fillId="0" borderId="35" xfId="1" applyNumberFormat="1" applyFont="1" applyBorder="1"/>
    <xf numFmtId="169" fontId="2" fillId="0" borderId="35" xfId="1" applyFont="1" applyBorder="1"/>
    <xf numFmtId="0" fontId="2" fillId="0" borderId="35" xfId="1" applyNumberFormat="1" applyFont="1" applyBorder="1"/>
    <xf numFmtId="0" fontId="11" fillId="0" borderId="35" xfId="1" applyNumberFormat="1" applyFont="1" applyBorder="1"/>
    <xf numFmtId="169" fontId="11" fillId="0" borderId="35" xfId="1" applyFont="1" applyBorder="1"/>
    <xf numFmtId="169" fontId="3" fillId="0" borderId="35" xfId="1" applyFont="1" applyBorder="1"/>
    <xf numFmtId="0" fontId="4" fillId="0" borderId="35" xfId="1" applyNumberFormat="1" applyFont="1" applyBorder="1"/>
    <xf numFmtId="0" fontId="89" fillId="0" borderId="35" xfId="1" applyNumberFormat="1" applyFont="1" applyBorder="1"/>
    <xf numFmtId="0" fontId="89" fillId="0" borderId="35" xfId="1" applyNumberFormat="1" applyFont="1" applyBorder="1" applyAlignment="1">
      <alignment horizontal="center"/>
    </xf>
    <xf numFmtId="0" fontId="90" fillId="0" borderId="35" xfId="1" applyNumberFormat="1" applyFont="1" applyBorder="1" applyAlignment="1">
      <alignment horizontal="center"/>
    </xf>
    <xf numFmtId="0" fontId="3" fillId="0" borderId="0" xfId="1" applyNumberFormat="1" applyFont="1"/>
    <xf numFmtId="0" fontId="0" fillId="0" borderId="35" xfId="2" quotePrefix="1" applyFont="1" applyBorder="1"/>
    <xf numFmtId="169" fontId="1" fillId="0" borderId="0" xfId="1" applyFont="1"/>
    <xf numFmtId="0" fontId="52" fillId="10" borderId="0" xfId="0" applyFont="1" applyFill="1" applyAlignment="1">
      <alignment horizontal="center"/>
    </xf>
    <xf numFmtId="2" fontId="51" fillId="0" borderId="98" xfId="19" applyNumberFormat="1" applyFont="1" applyBorder="1" applyAlignment="1" applyProtection="1">
      <alignment horizontal="center" vertical="center" wrapText="1"/>
      <protection locked="0"/>
    </xf>
    <xf numFmtId="2" fontId="39" fillId="0" borderId="9" xfId="19" applyNumberFormat="1" applyFont="1" applyBorder="1" applyAlignment="1" applyProtection="1">
      <alignment horizontal="left" vertical="center" wrapText="1"/>
      <protection locked="0"/>
    </xf>
    <xf numFmtId="0" fontId="91" fillId="20" borderId="50" xfId="2" applyFont="1" applyFill="1" applyBorder="1"/>
    <xf numFmtId="0" fontId="92" fillId="21" borderId="51" xfId="2" applyFont="1" applyFill="1" applyBorder="1" applyAlignment="1">
      <alignment horizontal="center" vertical="center"/>
    </xf>
    <xf numFmtId="0" fontId="93" fillId="21" borderId="50" xfId="2" applyFont="1" applyFill="1" applyBorder="1" applyAlignment="1">
      <alignment horizontal="center"/>
    </xf>
    <xf numFmtId="0" fontId="93" fillId="21" borderId="52" xfId="2" applyFont="1" applyFill="1" applyBorder="1" applyAlignment="1">
      <alignment horizontal="center"/>
    </xf>
    <xf numFmtId="0" fontId="93" fillId="21" borderId="53" xfId="2" applyFont="1" applyFill="1" applyBorder="1" applyAlignment="1">
      <alignment horizontal="center"/>
    </xf>
    <xf numFmtId="0" fontId="91" fillId="20" borderId="24" xfId="2" applyFont="1" applyFill="1" applyBorder="1"/>
    <xf numFmtId="0" fontId="91" fillId="20" borderId="10" xfId="2" applyFont="1" applyFill="1" applyBorder="1"/>
    <xf numFmtId="167" fontId="92" fillId="20" borderId="50" xfId="2" applyNumberFormat="1" applyFont="1" applyFill="1" applyBorder="1"/>
    <xf numFmtId="167" fontId="93" fillId="21" borderId="52" xfId="2" applyNumberFormat="1" applyFont="1" applyFill="1" applyBorder="1" applyAlignment="1">
      <alignment horizontal="right" vertical="center"/>
    </xf>
    <xf numFmtId="175" fontId="93" fillId="21" borderId="52" xfId="2" applyNumberFormat="1" applyFont="1" applyFill="1" applyBorder="1" applyAlignment="1">
      <alignment horizontal="center" vertical="center"/>
    </xf>
    <xf numFmtId="175" fontId="93" fillId="21" borderId="51" xfId="2" applyNumberFormat="1" applyFont="1" applyFill="1" applyBorder="1" applyAlignment="1">
      <alignment horizontal="center" vertical="center"/>
    </xf>
    <xf numFmtId="167" fontId="92" fillId="20" borderId="24" xfId="2" applyNumberFormat="1" applyFont="1" applyFill="1" applyBorder="1"/>
    <xf numFmtId="167" fontId="92" fillId="20" borderId="10" xfId="2" applyNumberFormat="1" applyFont="1" applyFill="1" applyBorder="1"/>
    <xf numFmtId="49" fontId="31" fillId="15" borderId="96" xfId="2" applyNumberFormat="1" applyFill="1" applyBorder="1" applyAlignment="1">
      <alignment horizontal="center" vertical="center"/>
    </xf>
    <xf numFmtId="169" fontId="24" fillId="0" borderId="2" xfId="0" applyNumberFormat="1" applyFont="1" applyBorder="1" applyAlignment="1">
      <alignment horizontal="center" vertical="center"/>
    </xf>
    <xf numFmtId="169" fontId="24" fillId="0" borderId="3" xfId="0" applyNumberFormat="1" applyFont="1" applyBorder="1" applyAlignment="1">
      <alignment horizontal="center" vertical="center"/>
    </xf>
    <xf numFmtId="169" fontId="24" fillId="0" borderId="4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69" fontId="24" fillId="0" borderId="8" xfId="0" applyNumberFormat="1" applyFont="1" applyBorder="1" applyAlignment="1">
      <alignment horizontal="center" vertical="center"/>
    </xf>
    <xf numFmtId="169" fontId="24" fillId="0" borderId="9" xfId="0" applyNumberFormat="1" applyFont="1" applyBorder="1" applyAlignment="1">
      <alignment horizontal="center" vertical="center"/>
    </xf>
    <xf numFmtId="169" fontId="24" fillId="10" borderId="29" xfId="0" applyNumberFormat="1" applyFont="1" applyFill="1" applyBorder="1" applyAlignment="1">
      <alignment horizontal="center" vertical="center"/>
    </xf>
    <xf numFmtId="169" fontId="24" fillId="10" borderId="0" xfId="0" applyNumberFormat="1" applyFont="1" applyFill="1" applyAlignment="1">
      <alignment horizontal="center" vertical="center"/>
    </xf>
    <xf numFmtId="169" fontId="24" fillId="10" borderId="25" xfId="0" applyNumberFormat="1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5" fillId="15" borderId="24" xfId="0" applyFont="1" applyFill="1" applyBorder="1" applyAlignment="1" applyProtection="1">
      <alignment horizontal="center" vertical="center"/>
      <protection locked="0"/>
    </xf>
    <xf numFmtId="0" fontId="35" fillId="15" borderId="11" xfId="0" applyFont="1" applyFill="1" applyBorder="1" applyAlignment="1" applyProtection="1">
      <alignment horizontal="center" vertical="center"/>
      <protection locked="0"/>
    </xf>
    <xf numFmtId="0" fontId="35" fillId="15" borderId="10" xfId="0" applyFont="1" applyFill="1" applyBorder="1" applyAlignment="1" applyProtection="1">
      <alignment horizontal="center" vertical="center"/>
      <protection locked="0"/>
    </xf>
    <xf numFmtId="171" fontId="36" fillId="0" borderId="24" xfId="0" applyNumberFormat="1" applyFont="1" applyBorder="1" applyAlignment="1">
      <alignment horizontal="center" vertical="center"/>
    </xf>
    <xf numFmtId="171" fontId="36" fillId="0" borderId="10" xfId="0" applyNumberFormat="1" applyFont="1" applyBorder="1" applyAlignment="1">
      <alignment horizontal="center" vertical="center"/>
    </xf>
    <xf numFmtId="44" fontId="24" fillId="15" borderId="24" xfId="3" applyFont="1" applyFill="1" applyBorder="1" applyAlignment="1" applyProtection="1">
      <alignment horizontal="center" vertical="top"/>
    </xf>
    <xf numFmtId="44" fontId="24" fillId="15" borderId="11" xfId="3" applyFont="1" applyFill="1" applyBorder="1" applyAlignment="1" applyProtection="1">
      <alignment horizontal="center" vertical="top"/>
    </xf>
    <xf numFmtId="44" fontId="24" fillId="15" borderId="10" xfId="3" applyFont="1" applyFill="1" applyBorder="1" applyAlignment="1" applyProtection="1">
      <alignment horizontal="center" vertical="top"/>
    </xf>
    <xf numFmtId="169" fontId="24" fillId="15" borderId="5" xfId="0" applyNumberFormat="1" applyFont="1" applyFill="1" applyBorder="1" applyAlignment="1">
      <alignment horizontal="left" vertical="center"/>
    </xf>
    <xf numFmtId="169" fontId="24" fillId="15" borderId="6" xfId="0" applyNumberFormat="1" applyFont="1" applyFill="1" applyBorder="1" applyAlignment="1">
      <alignment horizontal="left" vertical="center"/>
    </xf>
    <xf numFmtId="169" fontId="24" fillId="15" borderId="7" xfId="0" applyNumberFormat="1" applyFont="1" applyFill="1" applyBorder="1" applyAlignment="1">
      <alignment horizontal="left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45" fillId="0" borderId="20" xfId="0" applyFont="1" applyBorder="1" applyAlignment="1" applyProtection="1">
      <alignment horizontal="left" vertical="center"/>
      <protection locked="0"/>
    </xf>
    <xf numFmtId="0" fontId="45" fillId="0" borderId="16" xfId="0" applyFont="1" applyBorder="1" applyAlignment="1" applyProtection="1">
      <alignment horizontal="left" vertical="center"/>
      <protection locked="0"/>
    </xf>
    <xf numFmtId="0" fontId="45" fillId="0" borderId="17" xfId="0" applyFont="1" applyBorder="1" applyAlignment="1" applyProtection="1">
      <alignment horizontal="left" vertical="center"/>
      <protection locked="0"/>
    </xf>
    <xf numFmtId="49" fontId="24" fillId="0" borderId="2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24" fillId="17" borderId="9" xfId="0" applyFont="1" applyFill="1" applyBorder="1" applyAlignment="1">
      <alignment horizontal="center" vertical="center"/>
    </xf>
    <xf numFmtId="49" fontId="24" fillId="15" borderId="24" xfId="0" applyNumberFormat="1" applyFont="1" applyFill="1" applyBorder="1" applyAlignment="1">
      <alignment horizontal="left" vertical="center"/>
    </xf>
    <xf numFmtId="49" fontId="24" fillId="15" borderId="11" xfId="0" applyNumberFormat="1" applyFont="1" applyFill="1" applyBorder="1" applyAlignment="1">
      <alignment horizontal="left" vertical="center"/>
    </xf>
    <xf numFmtId="49" fontId="24" fillId="15" borderId="10" xfId="0" applyNumberFormat="1" applyFont="1" applyFill="1" applyBorder="1" applyAlignment="1">
      <alignment horizontal="left" vertical="center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13" xfId="0" applyFont="1" applyBorder="1" applyAlignment="1" applyProtection="1">
      <alignment horizontal="left" vertical="center"/>
      <protection locked="0"/>
    </xf>
    <xf numFmtId="0" fontId="31" fillId="0" borderId="14" xfId="0" applyFont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31" fillId="0" borderId="16" xfId="0" applyFont="1" applyBorder="1" applyAlignment="1" applyProtection="1">
      <alignment horizontal="left" vertical="center"/>
      <protection locked="0"/>
    </xf>
    <xf numFmtId="0" fontId="31" fillId="0" borderId="17" xfId="0" applyFont="1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83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31" fillId="0" borderId="72" xfId="16" applyNumberFormat="1" applyBorder="1" applyAlignment="1" applyProtection="1">
      <alignment horizontal="left" vertical="center"/>
      <protection locked="0"/>
    </xf>
    <xf numFmtId="0" fontId="31" fillId="0" borderId="73" xfId="16" applyNumberFormat="1" applyBorder="1" applyAlignment="1" applyProtection="1">
      <alignment horizontal="left" vertical="center"/>
      <protection locked="0"/>
    </xf>
    <xf numFmtId="0" fontId="31" fillId="0" borderId="74" xfId="16" applyNumberFormat="1" applyBorder="1" applyAlignment="1" applyProtection="1">
      <alignment horizontal="left" vertical="center"/>
      <protection locked="0"/>
    </xf>
    <xf numFmtId="0" fontId="31" fillId="0" borderId="78" xfId="12" applyNumberFormat="1" applyBorder="1" applyAlignment="1" applyProtection="1">
      <alignment horizontal="left" vertical="center"/>
      <protection locked="0"/>
    </xf>
    <xf numFmtId="0" fontId="31" fillId="0" borderId="79" xfId="12" applyNumberFormat="1" applyBorder="1" applyAlignment="1" applyProtection="1">
      <alignment horizontal="left" vertical="center"/>
      <protection locked="0"/>
    </xf>
    <xf numFmtId="0" fontId="31" fillId="0" borderId="80" xfId="12" applyNumberFormat="1" applyBorder="1" applyAlignment="1" applyProtection="1">
      <alignment horizontal="left" vertical="center"/>
      <protection locked="0"/>
    </xf>
    <xf numFmtId="0" fontId="67" fillId="17" borderId="90" xfId="0" applyFont="1" applyFill="1" applyBorder="1" applyAlignment="1">
      <alignment horizontal="center" vertical="center"/>
    </xf>
    <xf numFmtId="0" fontId="67" fillId="17" borderId="91" xfId="0" applyFont="1" applyFill="1" applyBorder="1" applyAlignment="1">
      <alignment horizontal="center" vertical="center"/>
    </xf>
    <xf numFmtId="0" fontId="67" fillId="17" borderId="92" xfId="0" applyFont="1" applyFill="1" applyBorder="1" applyAlignment="1">
      <alignment horizontal="center" vertical="center"/>
    </xf>
    <xf numFmtId="169" fontId="24" fillId="17" borderId="90" xfId="0" applyNumberFormat="1" applyFont="1" applyFill="1" applyBorder="1" applyAlignment="1">
      <alignment horizontal="center" vertical="center"/>
    </xf>
    <xf numFmtId="169" fontId="24" fillId="17" borderId="92" xfId="0" applyNumberFormat="1" applyFont="1" applyFill="1" applyBorder="1" applyAlignment="1">
      <alignment horizontal="center" vertical="center"/>
    </xf>
    <xf numFmtId="0" fontId="68" fillId="10" borderId="0" xfId="0" applyFont="1" applyFill="1" applyAlignment="1">
      <alignment horizontal="center" vertical="center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horizontal="left" vertical="center"/>
      <protection locked="0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14" fontId="24" fillId="0" borderId="92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center" vertical="center"/>
    </xf>
    <xf numFmtId="170" fontId="12" fillId="17" borderId="93" xfId="0" applyNumberFormat="1" applyFont="1" applyFill="1" applyBorder="1" applyAlignment="1">
      <alignment horizontal="center" vertical="center"/>
    </xf>
    <xf numFmtId="170" fontId="12" fillId="17" borderId="9" xfId="0" applyNumberFormat="1" applyFont="1" applyFill="1" applyBorder="1" applyAlignment="1">
      <alignment horizontal="center" vertical="center"/>
    </xf>
    <xf numFmtId="0" fontId="76" fillId="17" borderId="94" xfId="0" applyFont="1" applyFill="1" applyBorder="1" applyAlignment="1">
      <alignment horizontal="left" vertical="center"/>
    </xf>
    <xf numFmtId="0" fontId="76" fillId="17" borderId="95" xfId="0" applyFont="1" applyFill="1" applyBorder="1" applyAlignment="1">
      <alignment horizontal="left" vertical="center"/>
    </xf>
    <xf numFmtId="0" fontId="13" fillId="17" borderId="5" xfId="0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3" fillId="0" borderId="100" xfId="0" applyFont="1" applyBorder="1" applyAlignment="1" applyProtection="1">
      <alignment horizontal="left"/>
      <protection locked="0"/>
    </xf>
    <xf numFmtId="0" fontId="13" fillId="0" borderId="101" xfId="0" applyFont="1" applyBorder="1" applyAlignment="1" applyProtection="1">
      <alignment horizontal="left"/>
      <protection locked="0"/>
    </xf>
    <xf numFmtId="0" fontId="13" fillId="0" borderId="102" xfId="0" applyFont="1" applyBorder="1" applyAlignment="1" applyProtection="1">
      <alignment horizontal="left"/>
      <protection locked="0"/>
    </xf>
    <xf numFmtId="0" fontId="13" fillId="0" borderId="105" xfId="0" applyFont="1" applyBorder="1" applyAlignment="1" applyProtection="1">
      <alignment horizontal="left"/>
      <protection locked="0"/>
    </xf>
    <xf numFmtId="0" fontId="13" fillId="0" borderId="106" xfId="0" applyFont="1" applyBorder="1" applyAlignment="1" applyProtection="1">
      <alignment horizontal="left"/>
      <protection locked="0"/>
    </xf>
    <xf numFmtId="0" fontId="13" fillId="0" borderId="107" xfId="0" applyFont="1" applyBorder="1" applyAlignment="1" applyProtection="1">
      <alignment horizontal="left"/>
      <protection locked="0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17" borderId="93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/>
    </xf>
    <xf numFmtId="0" fontId="24" fillId="15" borderId="99" xfId="0" applyFont="1" applyFill="1" applyBorder="1" applyAlignment="1">
      <alignment horizontal="left" vertical="center"/>
    </xf>
    <xf numFmtId="0" fontId="24" fillId="15" borderId="3" xfId="0" applyFont="1" applyFill="1" applyBorder="1" applyAlignment="1">
      <alignment horizontal="left" vertical="center"/>
    </xf>
    <xf numFmtId="0" fontId="24" fillId="15" borderId="4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4" fillId="0" borderId="9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15" borderId="94" xfId="0" applyFont="1" applyFill="1" applyBorder="1" applyAlignment="1">
      <alignment horizontal="left" vertical="center"/>
    </xf>
    <xf numFmtId="0" fontId="14" fillId="15" borderId="97" xfId="0" applyFont="1" applyFill="1" applyBorder="1" applyAlignment="1">
      <alignment horizontal="left" vertical="center"/>
    </xf>
    <xf numFmtId="0" fontId="14" fillId="15" borderId="95" xfId="0" applyFont="1" applyFill="1" applyBorder="1" applyAlignment="1">
      <alignment horizontal="left" vertical="center"/>
    </xf>
    <xf numFmtId="0" fontId="13" fillId="0" borderId="99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94" xfId="0" applyFont="1" applyBorder="1" applyAlignment="1" applyProtection="1">
      <alignment horizontal="right"/>
      <protection locked="0"/>
    </xf>
    <xf numFmtId="0" fontId="13" fillId="0" borderId="97" xfId="0" applyFont="1" applyBorder="1" applyAlignment="1" applyProtection="1">
      <alignment horizontal="right"/>
      <protection locked="0"/>
    </xf>
    <xf numFmtId="0" fontId="13" fillId="0" borderId="95" xfId="0" applyFont="1" applyBorder="1" applyAlignment="1" applyProtection="1">
      <alignment horizontal="right"/>
      <protection locked="0"/>
    </xf>
    <xf numFmtId="0" fontId="21" fillId="0" borderId="94" xfId="0" applyFont="1" applyBorder="1" applyAlignment="1">
      <alignment horizontal="center" wrapText="1"/>
    </xf>
    <xf numFmtId="0" fontId="21" fillId="0" borderId="97" xfId="0" applyFont="1" applyBorder="1" applyAlignment="1">
      <alignment horizontal="center"/>
    </xf>
    <xf numFmtId="0" fontId="21" fillId="0" borderId="95" xfId="0" applyFont="1" applyBorder="1" applyAlignment="1">
      <alignment horizontal="center"/>
    </xf>
    <xf numFmtId="0" fontId="14" fillId="15" borderId="94" xfId="0" applyFont="1" applyFill="1" applyBorder="1" applyAlignment="1">
      <alignment horizontal="center"/>
    </xf>
    <xf numFmtId="0" fontId="14" fillId="15" borderId="97" xfId="0" applyFont="1" applyFill="1" applyBorder="1" applyAlignment="1">
      <alignment horizontal="center"/>
    </xf>
    <xf numFmtId="0" fontId="14" fillId="15" borderId="95" xfId="0" applyFont="1" applyFill="1" applyBorder="1" applyAlignment="1">
      <alignment horizontal="center"/>
    </xf>
    <xf numFmtId="0" fontId="85" fillId="6" borderId="3" xfId="0" applyFont="1" applyFill="1" applyBorder="1" applyAlignment="1">
      <alignment horizontal="right" vertical="center"/>
    </xf>
    <xf numFmtId="0" fontId="61" fillId="6" borderId="3" xfId="0" applyFont="1" applyFill="1" applyBorder="1" applyAlignment="1">
      <alignment horizontal="right" vertical="center"/>
    </xf>
    <xf numFmtId="0" fontId="61" fillId="6" borderId="4" xfId="0" applyFont="1" applyFill="1" applyBorder="1" applyAlignment="1">
      <alignment horizontal="right" vertical="center"/>
    </xf>
    <xf numFmtId="0" fontId="61" fillId="6" borderId="6" xfId="0" applyFont="1" applyFill="1" applyBorder="1" applyAlignment="1">
      <alignment horizontal="right" vertical="center"/>
    </xf>
    <xf numFmtId="0" fontId="61" fillId="6" borderId="7" xfId="0" applyFont="1" applyFill="1" applyBorder="1" applyAlignment="1">
      <alignment horizontal="right" vertical="center"/>
    </xf>
    <xf numFmtId="0" fontId="14" fillId="0" borderId="94" xfId="0" applyFont="1" applyBorder="1" applyAlignment="1">
      <alignment horizontal="center" wrapText="1"/>
    </xf>
    <xf numFmtId="0" fontId="14" fillId="0" borderId="97" xfId="0" applyFont="1" applyBorder="1" applyAlignment="1">
      <alignment horizontal="center" wrapText="1"/>
    </xf>
    <xf numFmtId="0" fontId="14" fillId="0" borderId="95" xfId="0" applyFont="1" applyBorder="1" applyAlignment="1">
      <alignment horizontal="center" wrapText="1"/>
    </xf>
    <xf numFmtId="0" fontId="14" fillId="0" borderId="94" xfId="0" applyFont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62" fillId="15" borderId="94" xfId="0" applyFont="1" applyFill="1" applyBorder="1" applyAlignment="1">
      <alignment horizontal="center" vertical="center"/>
    </xf>
    <xf numFmtId="0" fontId="62" fillId="15" borderId="97" xfId="0" applyFont="1" applyFill="1" applyBorder="1" applyAlignment="1">
      <alignment horizontal="center" vertical="center"/>
    </xf>
    <xf numFmtId="0" fontId="62" fillId="15" borderId="95" xfId="0" applyFont="1" applyFill="1" applyBorder="1" applyAlignment="1">
      <alignment horizontal="center" vertical="center"/>
    </xf>
    <xf numFmtId="169" fontId="30" fillId="0" borderId="94" xfId="0" applyNumberFormat="1" applyFont="1" applyBorder="1" applyAlignment="1">
      <alignment horizontal="center" vertical="center"/>
    </xf>
    <xf numFmtId="169" fontId="30" fillId="0" borderId="95" xfId="0" applyNumberFormat="1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top"/>
    </xf>
    <xf numFmtId="0" fontId="14" fillId="0" borderId="131" xfId="0" applyFont="1" applyBorder="1" applyAlignment="1">
      <alignment horizontal="center"/>
    </xf>
    <xf numFmtId="0" fontId="14" fillId="15" borderId="118" xfId="0" applyFont="1" applyFill="1" applyBorder="1" applyAlignment="1">
      <alignment horizontal="left" vertical="center"/>
    </xf>
    <xf numFmtId="0" fontId="14" fillId="15" borderId="119" xfId="0" applyFont="1" applyFill="1" applyBorder="1" applyAlignment="1">
      <alignment horizontal="left" vertical="center"/>
    </xf>
    <xf numFmtId="0" fontId="14" fillId="15" borderId="110" xfId="0" applyFont="1" applyFill="1" applyBorder="1" applyAlignment="1">
      <alignment horizontal="left" vertical="center"/>
    </xf>
    <xf numFmtId="0" fontId="13" fillId="0" borderId="122" xfId="0" applyFont="1" applyBorder="1" applyProtection="1">
      <protection locked="0"/>
    </xf>
    <xf numFmtId="0" fontId="13" fillId="0" borderId="120" xfId="0" applyFont="1" applyBorder="1" applyProtection="1">
      <protection locked="0"/>
    </xf>
    <xf numFmtId="0" fontId="13" fillId="0" borderId="121" xfId="0" applyFont="1" applyBorder="1" applyProtection="1">
      <protection locked="0"/>
    </xf>
    <xf numFmtId="0" fontId="13" fillId="0" borderId="133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132" xfId="0" applyFont="1" applyBorder="1" applyAlignment="1" applyProtection="1">
      <alignment horizontal="left"/>
      <protection locked="0"/>
    </xf>
    <xf numFmtId="0" fontId="87" fillId="0" borderId="118" xfId="0" applyFont="1" applyBorder="1" applyAlignment="1">
      <alignment horizontal="center" vertical="center" wrapText="1"/>
    </xf>
    <xf numFmtId="0" fontId="87" fillId="0" borderId="119" xfId="0" applyFont="1" applyBorder="1" applyAlignment="1">
      <alignment horizontal="center" vertical="center"/>
    </xf>
    <xf numFmtId="0" fontId="87" fillId="0" borderId="110" xfId="0" applyFont="1" applyBorder="1" applyAlignment="1">
      <alignment horizontal="center" vertical="center"/>
    </xf>
    <xf numFmtId="0" fontId="13" fillId="0" borderId="115" xfId="0" applyFont="1" applyBorder="1" applyAlignment="1" applyProtection="1">
      <alignment horizontal="left"/>
      <protection locked="0"/>
    </xf>
    <xf numFmtId="0" fontId="13" fillId="0" borderId="109" xfId="0" applyFont="1" applyBorder="1" applyAlignment="1" applyProtection="1">
      <alignment horizontal="left"/>
      <protection locked="0"/>
    </xf>
    <xf numFmtId="0" fontId="13" fillId="0" borderId="116" xfId="0" applyFont="1" applyBorder="1" applyAlignment="1" applyProtection="1">
      <alignment horizontal="left"/>
      <protection locked="0"/>
    </xf>
    <xf numFmtId="0" fontId="14" fillId="15" borderId="118" xfId="0" applyFont="1" applyFill="1" applyBorder="1" applyAlignment="1">
      <alignment horizontal="center"/>
    </xf>
    <xf numFmtId="0" fontId="14" fillId="15" borderId="119" xfId="0" applyFont="1" applyFill="1" applyBorder="1" applyAlignment="1">
      <alignment horizontal="center"/>
    </xf>
    <xf numFmtId="0" fontId="14" fillId="15" borderId="110" xfId="0" applyFont="1" applyFill="1" applyBorder="1" applyAlignment="1">
      <alignment horizontal="center"/>
    </xf>
    <xf numFmtId="0" fontId="14" fillId="0" borderId="9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169" fontId="20" fillId="0" borderId="118" xfId="0" applyNumberFormat="1" applyFont="1" applyBorder="1" applyAlignment="1">
      <alignment horizontal="center" vertical="center"/>
    </xf>
    <xf numFmtId="169" fontId="20" fillId="0" borderId="119" xfId="0" applyNumberFormat="1" applyFont="1" applyBorder="1" applyAlignment="1">
      <alignment horizontal="center" vertical="center"/>
    </xf>
    <xf numFmtId="169" fontId="20" fillId="0" borderId="110" xfId="0" applyNumberFormat="1" applyFont="1" applyBorder="1" applyAlignment="1">
      <alignment horizontal="center" vertical="center"/>
    </xf>
    <xf numFmtId="0" fontId="14" fillId="0" borderId="118" xfId="0" applyFont="1" applyBorder="1" applyAlignment="1">
      <alignment horizontal="center"/>
    </xf>
    <xf numFmtId="0" fontId="14" fillId="0" borderId="119" xfId="0" applyFont="1" applyBorder="1" applyAlignment="1">
      <alignment horizontal="center"/>
    </xf>
    <xf numFmtId="0" fontId="14" fillId="0" borderId="110" xfId="0" applyFont="1" applyBorder="1" applyAlignment="1">
      <alignment horizontal="center"/>
    </xf>
    <xf numFmtId="0" fontId="20" fillId="15" borderId="118" xfId="0" applyFont="1" applyFill="1" applyBorder="1" applyAlignment="1">
      <alignment horizontal="center" vertical="center"/>
    </xf>
    <xf numFmtId="0" fontId="20" fillId="15" borderId="119" xfId="0" applyFont="1" applyFill="1" applyBorder="1" applyAlignment="1">
      <alignment horizontal="center" vertical="center"/>
    </xf>
    <xf numFmtId="0" fontId="20" fillId="15" borderId="110" xfId="0" applyFont="1" applyFill="1" applyBorder="1" applyAlignment="1">
      <alignment horizontal="center" vertical="center"/>
    </xf>
    <xf numFmtId="0" fontId="12" fillId="6" borderId="99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31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4" fillId="9" borderId="122" xfId="0" applyFont="1" applyFill="1" applyBorder="1" applyAlignment="1">
      <alignment horizontal="left"/>
    </xf>
    <xf numFmtId="0" fontId="14" fillId="9" borderId="120" xfId="0" applyFont="1" applyFill="1" applyBorder="1" applyAlignment="1">
      <alignment horizontal="left"/>
    </xf>
    <xf numFmtId="0" fontId="13" fillId="0" borderId="122" xfId="0" applyFont="1" applyBorder="1" applyAlignment="1" applyProtection="1">
      <alignment horizontal="left"/>
      <protection locked="0"/>
    </xf>
    <xf numFmtId="0" fontId="13" fillId="0" borderId="120" xfId="0" applyFont="1" applyBorder="1" applyAlignment="1" applyProtection="1">
      <alignment horizontal="left"/>
      <protection locked="0"/>
    </xf>
    <xf numFmtId="0" fontId="13" fillId="0" borderId="121" xfId="0" applyFont="1" applyBorder="1" applyAlignment="1" applyProtection="1">
      <alignment horizontal="left"/>
      <protection locked="0"/>
    </xf>
    <xf numFmtId="0" fontId="33" fillId="17" borderId="118" xfId="0" applyFont="1" applyFill="1" applyBorder="1" applyAlignment="1">
      <alignment horizontal="center" vertical="center"/>
    </xf>
    <xf numFmtId="0" fontId="33" fillId="17" borderId="110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3" fillId="0" borderId="123" xfId="0" applyFont="1" applyBorder="1" applyAlignment="1" applyProtection="1">
      <alignment horizontal="left"/>
      <protection locked="0"/>
    </xf>
    <xf numFmtId="0" fontId="13" fillId="0" borderId="124" xfId="0" applyFont="1" applyBorder="1" applyAlignment="1" applyProtection="1">
      <alignment horizontal="left"/>
      <protection locked="0"/>
    </xf>
    <xf numFmtId="0" fontId="13" fillId="0" borderId="125" xfId="0" applyFont="1" applyBorder="1" applyAlignment="1" applyProtection="1">
      <alignment horizontal="left"/>
      <protection locked="0"/>
    </xf>
    <xf numFmtId="0" fontId="14" fillId="0" borderId="119" xfId="0" applyFont="1" applyBorder="1" applyAlignment="1">
      <alignment horizontal="center" vertical="center"/>
    </xf>
    <xf numFmtId="0" fontId="13" fillId="0" borderId="118" xfId="0" applyFont="1" applyBorder="1" applyAlignment="1" applyProtection="1">
      <alignment horizontal="right"/>
      <protection locked="0"/>
    </xf>
    <xf numFmtId="0" fontId="13" fillId="0" borderId="119" xfId="0" applyFont="1" applyBorder="1" applyAlignment="1" applyProtection="1">
      <alignment horizontal="right"/>
      <protection locked="0"/>
    </xf>
    <xf numFmtId="0" fontId="13" fillId="0" borderId="110" xfId="0" applyFont="1" applyBorder="1" applyAlignment="1" applyProtection="1">
      <alignment horizontal="right"/>
      <protection locked="0"/>
    </xf>
    <xf numFmtId="0" fontId="88" fillId="15" borderId="118" xfId="0" applyFont="1" applyFill="1" applyBorder="1" applyAlignment="1">
      <alignment horizontal="left" vertical="center"/>
    </xf>
    <xf numFmtId="0" fontId="88" fillId="15" borderId="119" xfId="0" applyFont="1" applyFill="1" applyBorder="1" applyAlignment="1">
      <alignment horizontal="left" vertical="center"/>
    </xf>
    <xf numFmtId="0" fontId="88" fillId="15" borderId="110" xfId="0" applyFont="1" applyFill="1" applyBorder="1" applyAlignment="1">
      <alignment horizontal="left" vertical="center"/>
    </xf>
    <xf numFmtId="0" fontId="13" fillId="0" borderId="20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30" xfId="0" applyFont="1" applyBorder="1" applyProtection="1">
      <protection locked="0"/>
    </xf>
    <xf numFmtId="0" fontId="13" fillId="0" borderId="31" xfId="0" applyFont="1" applyBorder="1" applyProtection="1">
      <protection locked="0"/>
    </xf>
    <xf numFmtId="0" fontId="13" fillId="0" borderId="32" xfId="0" applyFont="1" applyBorder="1" applyProtection="1">
      <protection locked="0"/>
    </xf>
    <xf numFmtId="0" fontId="14" fillId="15" borderId="24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left" vertical="center"/>
    </xf>
    <xf numFmtId="0" fontId="14" fillId="15" borderId="11" xfId="0" applyFont="1" applyFill="1" applyBorder="1" applyAlignment="1">
      <alignment horizontal="left" vertical="center"/>
    </xf>
    <xf numFmtId="0" fontId="14" fillId="15" borderId="10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3" fillId="0" borderId="19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11" xfId="0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righ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24" fillId="15" borderId="24" xfId="0" applyFont="1" applyFill="1" applyBorder="1" applyAlignment="1">
      <alignment horizontal="left" vertical="center"/>
    </xf>
    <xf numFmtId="0" fontId="24" fillId="15" borderId="11" xfId="0" applyFont="1" applyFill="1" applyBorder="1" applyAlignment="1">
      <alignment horizontal="left" vertical="center"/>
    </xf>
    <xf numFmtId="0" fontId="24" fillId="15" borderId="10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9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171" fontId="20" fillId="0" borderId="24" xfId="0" applyNumberFormat="1" applyFont="1" applyBorder="1" applyAlignment="1">
      <alignment horizontal="center" vertical="center"/>
    </xf>
    <xf numFmtId="171" fontId="20" fillId="0" borderId="11" xfId="0" applyNumberFormat="1" applyFont="1" applyBorder="1" applyAlignment="1">
      <alignment horizontal="center" vertical="center"/>
    </xf>
    <xf numFmtId="171" fontId="20" fillId="0" borderId="10" xfId="0" applyNumberFormat="1" applyFont="1" applyBorder="1" applyAlignment="1">
      <alignment horizontal="center" vertical="center"/>
    </xf>
    <xf numFmtId="0" fontId="20" fillId="15" borderId="24" xfId="0" applyFont="1" applyFill="1" applyBorder="1" applyAlignment="1">
      <alignment horizontal="center" vertical="center"/>
    </xf>
    <xf numFmtId="0" fontId="20" fillId="15" borderId="11" xfId="0" applyFont="1" applyFill="1" applyBorder="1" applyAlignment="1">
      <alignment horizontal="center" vertical="center"/>
    </xf>
    <xf numFmtId="0" fontId="20" fillId="15" borderId="1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6" borderId="2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2" fillId="6" borderId="5" xfId="0" applyFont="1" applyFill="1" applyBorder="1"/>
    <xf numFmtId="0" fontId="12" fillId="6" borderId="6" xfId="0" applyFont="1" applyFill="1" applyBorder="1"/>
    <xf numFmtId="0" fontId="12" fillId="6" borderId="7" xfId="0" applyFont="1" applyFill="1" applyBorder="1"/>
    <xf numFmtId="0" fontId="33" fillId="17" borderId="24" xfId="0" applyFont="1" applyFill="1" applyBorder="1" applyAlignment="1">
      <alignment horizontal="center" vertical="center"/>
    </xf>
    <xf numFmtId="0" fontId="33" fillId="17" borderId="1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0" fontId="13" fillId="17" borderId="8" xfId="0" applyNumberFormat="1" applyFont="1" applyFill="1" applyBorder="1" applyAlignment="1">
      <alignment horizontal="center" vertical="center"/>
    </xf>
    <xf numFmtId="170" fontId="13" fillId="17" borderId="9" xfId="0" applyNumberFormat="1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/>
    </xf>
    <xf numFmtId="0" fontId="14" fillId="15" borderId="11" xfId="0" applyFont="1" applyFill="1" applyBorder="1" applyAlignment="1">
      <alignment horizontal="center"/>
    </xf>
    <xf numFmtId="0" fontId="14" fillId="15" borderId="10" xfId="0" applyFont="1" applyFill="1" applyBorder="1" applyAlignment="1">
      <alignment horizontal="center"/>
    </xf>
    <xf numFmtId="0" fontId="13" fillId="0" borderId="2" xfId="0" applyFont="1" applyBorder="1" applyAlignment="1" applyProtection="1">
      <alignment horizontal="left"/>
      <protection locked="0"/>
    </xf>
    <xf numFmtId="0" fontId="14" fillId="15" borderId="24" xfId="0" applyFont="1" applyFill="1" applyBorder="1" applyAlignment="1">
      <alignment vertical="center"/>
    </xf>
    <xf numFmtId="0" fontId="14" fillId="15" borderId="11" xfId="0" applyFont="1" applyFill="1" applyBorder="1" applyAlignment="1">
      <alignment vertical="center"/>
    </xf>
    <xf numFmtId="0" fontId="24" fillId="15" borderId="2" xfId="0" applyFont="1" applyFill="1" applyBorder="1" applyAlignment="1">
      <alignment horizontal="left" vertical="center"/>
    </xf>
    <xf numFmtId="171" fontId="30" fillId="0" borderId="24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62" fillId="15" borderId="24" xfId="0" applyFont="1" applyFill="1" applyBorder="1" applyAlignment="1">
      <alignment horizontal="center" vertical="center"/>
    </xf>
    <xf numFmtId="0" fontId="62" fillId="15" borderId="11" xfId="0" applyFont="1" applyFill="1" applyBorder="1" applyAlignment="1">
      <alignment horizontal="center" vertical="center"/>
    </xf>
    <xf numFmtId="0" fontId="62" fillId="15" borderId="10" xfId="0" applyFont="1" applyFill="1" applyBorder="1" applyAlignment="1">
      <alignment horizontal="center" vertical="center"/>
    </xf>
    <xf numFmtId="0" fontId="85" fillId="6" borderId="3" xfId="0" applyFont="1" applyFill="1" applyBorder="1" applyAlignment="1">
      <alignment horizontal="center"/>
    </xf>
    <xf numFmtId="0" fontId="61" fillId="6" borderId="3" xfId="0" applyFont="1" applyFill="1" applyBorder="1" applyAlignment="1">
      <alignment horizontal="center"/>
    </xf>
    <xf numFmtId="0" fontId="61" fillId="6" borderId="4" xfId="0" applyFont="1" applyFill="1" applyBorder="1" applyAlignment="1">
      <alignment horizontal="center"/>
    </xf>
    <xf numFmtId="0" fontId="61" fillId="6" borderId="6" xfId="0" applyFont="1" applyFill="1" applyBorder="1" applyAlignment="1">
      <alignment horizontal="center"/>
    </xf>
    <xf numFmtId="0" fontId="61" fillId="6" borderId="7" xfId="0" applyFont="1" applyFill="1" applyBorder="1" applyAlignment="1">
      <alignment horizontal="center"/>
    </xf>
    <xf numFmtId="167" fontId="34" fillId="10" borderId="3" xfId="2" applyNumberFormat="1" applyFont="1" applyFill="1" applyBorder="1" applyAlignment="1">
      <alignment horizontal="center"/>
    </xf>
    <xf numFmtId="49" fontId="35" fillId="15" borderId="0" xfId="2" applyNumberFormat="1" applyFont="1" applyFill="1" applyAlignment="1" applyProtection="1">
      <alignment horizontal="center" vertical="center"/>
      <protection locked="0"/>
    </xf>
    <xf numFmtId="49" fontId="35" fillId="15" borderId="34" xfId="2" applyNumberFormat="1" applyFont="1" applyFill="1" applyBorder="1" applyAlignment="1" applyProtection="1">
      <alignment horizontal="center" vertical="center"/>
      <protection locked="0"/>
    </xf>
    <xf numFmtId="167" fontId="38" fillId="10" borderId="0" xfId="2" applyNumberFormat="1" applyFont="1" applyFill="1" applyAlignment="1">
      <alignment horizontal="center" vertical="center"/>
    </xf>
    <xf numFmtId="49" fontId="39" fillId="0" borderId="16" xfId="2" applyNumberFormat="1" applyFont="1" applyBorder="1" applyAlignment="1" applyProtection="1">
      <alignment horizontal="center" vertical="center"/>
      <protection locked="0"/>
    </xf>
    <xf numFmtId="49" fontId="39" fillId="0" borderId="44" xfId="2" applyNumberFormat="1" applyFont="1" applyBorder="1" applyAlignment="1" applyProtection="1">
      <alignment horizontal="center" vertical="center"/>
      <protection locked="0"/>
    </xf>
    <xf numFmtId="49" fontId="39" fillId="0" borderId="23" xfId="2" applyNumberFormat="1" applyFont="1" applyBorder="1" applyAlignment="1" applyProtection="1">
      <alignment horizontal="center" vertical="center"/>
      <protection locked="0"/>
    </xf>
    <xf numFmtId="49" fontId="39" fillId="0" borderId="37" xfId="2" applyNumberFormat="1" applyFont="1" applyBorder="1" applyAlignment="1" applyProtection="1">
      <alignment horizontal="center" vertical="center"/>
      <protection locked="0"/>
    </xf>
    <xf numFmtId="167" fontId="34" fillId="10" borderId="6" xfId="2" applyNumberFormat="1" applyFont="1" applyFill="1" applyBorder="1" applyAlignment="1">
      <alignment horizontal="center"/>
    </xf>
    <xf numFmtId="0" fontId="42" fillId="10" borderId="6" xfId="2" applyFont="1" applyFill="1" applyBorder="1" applyAlignment="1">
      <alignment horizontal="center"/>
    </xf>
    <xf numFmtId="167" fontId="24" fillId="0" borderId="90" xfId="2" applyNumberFormat="1" applyFont="1" applyBorder="1" applyAlignment="1">
      <alignment horizontal="center"/>
    </xf>
    <xf numFmtId="167" fontId="24" fillId="0" borderId="92" xfId="2" applyNumberFormat="1" applyFont="1" applyBorder="1" applyAlignment="1">
      <alignment horizontal="center"/>
    </xf>
    <xf numFmtId="49" fontId="35" fillId="7" borderId="93" xfId="2" applyNumberFormat="1" applyFont="1" applyFill="1" applyBorder="1" applyAlignment="1">
      <alignment horizontal="right" vertical="center"/>
    </xf>
    <xf numFmtId="49" fontId="35" fillId="7" borderId="9" xfId="2" applyNumberFormat="1" applyFont="1" applyFill="1" applyBorder="1" applyAlignment="1">
      <alignment horizontal="right" vertical="center"/>
    </xf>
    <xf numFmtId="2" fontId="35" fillId="15" borderId="94" xfId="2" applyNumberFormat="1" applyFont="1" applyFill="1" applyBorder="1" applyAlignment="1">
      <alignment horizontal="center" vertical="center"/>
    </xf>
    <xf numFmtId="0" fontId="35" fillId="15" borderId="95" xfId="2" applyFont="1" applyFill="1" applyBorder="1" applyAlignment="1">
      <alignment horizontal="center" vertical="center"/>
    </xf>
    <xf numFmtId="167" fontId="24" fillId="0" borderId="2" xfId="2" applyNumberFormat="1" applyFont="1" applyBorder="1" applyAlignment="1">
      <alignment horizontal="center"/>
    </xf>
    <xf numFmtId="167" fontId="24" fillId="0" borderId="4" xfId="2" applyNumberFormat="1" applyFont="1" applyBorder="1" applyAlignment="1">
      <alignment horizontal="center"/>
    </xf>
    <xf numFmtId="167" fontId="24" fillId="0" borderId="24" xfId="2" applyNumberFormat="1" applyFont="1" applyBorder="1" applyAlignment="1">
      <alignment horizontal="center"/>
    </xf>
    <xf numFmtId="167" fontId="24" fillId="0" borderId="11" xfId="2" applyNumberFormat="1" applyFont="1" applyBorder="1" applyAlignment="1">
      <alignment horizontal="center"/>
    </xf>
    <xf numFmtId="167" fontId="24" fillId="0" borderId="10" xfId="2" applyNumberFormat="1" applyFont="1" applyBorder="1" applyAlignment="1">
      <alignment horizontal="center"/>
    </xf>
    <xf numFmtId="0" fontId="35" fillId="15" borderId="94" xfId="2" applyFont="1" applyFill="1" applyBorder="1" applyAlignment="1">
      <alignment horizontal="center" vertical="center"/>
    </xf>
    <xf numFmtId="172" fontId="36" fillId="0" borderId="5" xfId="2" quotePrefix="1" applyNumberFormat="1" applyFont="1" applyBorder="1" applyAlignment="1">
      <alignment horizontal="center" vertical="center"/>
    </xf>
    <xf numFmtId="172" fontId="36" fillId="0" borderId="6" xfId="2" applyNumberFormat="1" applyFont="1" applyBorder="1" applyAlignment="1">
      <alignment horizontal="center" vertical="center"/>
    </xf>
    <xf numFmtId="1" fontId="35" fillId="15" borderId="24" xfId="2" applyNumberFormat="1" applyFont="1" applyFill="1" applyBorder="1" applyAlignment="1" applyProtection="1">
      <alignment horizontal="center" vertical="center"/>
      <protection locked="0"/>
    </xf>
    <xf numFmtId="1" fontId="35" fillId="15" borderId="10" xfId="2" applyNumberFormat="1" applyFont="1" applyFill="1" applyBorder="1" applyAlignment="1" applyProtection="1">
      <alignment horizontal="center" vertical="center"/>
      <protection locked="0"/>
    </xf>
    <xf numFmtId="4" fontId="55" fillId="0" borderId="117" xfId="2" applyNumberFormat="1" applyFont="1" applyBorder="1" applyAlignment="1" applyProtection="1">
      <alignment horizontal="center" vertical="center" wrapText="1"/>
      <protection locked="0"/>
    </xf>
    <xf numFmtId="4" fontId="55" fillId="0" borderId="126" xfId="2" applyNumberFormat="1" applyFont="1" applyBorder="1" applyAlignment="1" applyProtection="1">
      <alignment horizontal="center" vertical="center" wrapText="1"/>
      <protection locked="0"/>
    </xf>
    <xf numFmtId="4" fontId="55" fillId="0" borderId="65" xfId="2" applyNumberFormat="1" applyFont="1" applyBorder="1" applyAlignment="1" applyProtection="1">
      <alignment horizontal="center" vertical="center" wrapText="1"/>
      <protection locked="0"/>
    </xf>
    <xf numFmtId="4" fontId="55" fillId="0" borderId="112" xfId="2" applyNumberFormat="1" applyFont="1" applyBorder="1" applyAlignment="1" applyProtection="1">
      <alignment horizontal="center" vertical="center" wrapText="1"/>
      <protection locked="0"/>
    </xf>
    <xf numFmtId="4" fontId="55" fillId="0" borderId="54" xfId="2" applyNumberFormat="1" applyFont="1" applyBorder="1" applyAlignment="1" applyProtection="1">
      <alignment horizontal="center" vertical="center" wrapText="1"/>
      <protection locked="0"/>
    </xf>
    <xf numFmtId="4" fontId="55" fillId="0" borderId="62" xfId="2" applyNumberFormat="1" applyFont="1" applyBorder="1" applyAlignment="1" applyProtection="1">
      <alignment horizontal="center" vertical="center" wrapText="1"/>
      <protection locked="0"/>
    </xf>
    <xf numFmtId="4" fontId="55" fillId="0" borderId="127" xfId="2" applyNumberFormat="1" applyFont="1" applyBorder="1" applyAlignment="1" applyProtection="1">
      <alignment horizontal="center" vertical="center" wrapText="1"/>
      <protection locked="0"/>
    </xf>
    <xf numFmtId="4" fontId="55" fillId="0" borderId="128" xfId="2" applyNumberFormat="1" applyFont="1" applyBorder="1" applyAlignment="1" applyProtection="1">
      <alignment horizontal="center" vertical="center" wrapText="1"/>
      <protection locked="0"/>
    </xf>
    <xf numFmtId="4" fontId="55" fillId="0" borderId="129" xfId="2" applyNumberFormat="1" applyFont="1" applyBorder="1" applyAlignment="1" applyProtection="1">
      <alignment horizontal="center" vertical="center" wrapText="1"/>
      <protection locked="0"/>
    </xf>
    <xf numFmtId="4" fontId="55" fillId="7" borderId="93" xfId="2" applyNumberFormat="1" applyFont="1" applyFill="1" applyBorder="1" applyAlignment="1">
      <alignment horizontal="center" vertical="center" wrapText="1"/>
    </xf>
    <xf numFmtId="4" fontId="55" fillId="7" borderId="26" xfId="2" applyNumberFormat="1" applyFont="1" applyFill="1" applyBorder="1" applyAlignment="1">
      <alignment horizontal="center" vertical="center" wrapText="1"/>
    </xf>
    <xf numFmtId="4" fontId="55" fillId="7" borderId="9" xfId="2" applyNumberFormat="1" applyFont="1" applyFill="1" applyBorder="1" applyAlignment="1">
      <alignment horizontal="center" vertical="center" wrapText="1"/>
    </xf>
    <xf numFmtId="4" fontId="80" fillId="7" borderId="57" xfId="2" applyNumberFormat="1" applyFont="1" applyFill="1" applyBorder="1" applyAlignment="1">
      <alignment horizontal="center" vertical="center" wrapText="1"/>
    </xf>
    <xf numFmtId="0" fontId="80" fillId="7" borderId="56" xfId="2" applyFont="1" applyFill="1" applyBorder="1" applyAlignment="1">
      <alignment horizontal="center" vertical="center" wrapText="1"/>
    </xf>
    <xf numFmtId="0" fontId="80" fillId="7" borderId="61" xfId="2" applyFont="1" applyFill="1" applyBorder="1" applyAlignment="1">
      <alignment horizontal="center" vertical="center" wrapText="1"/>
    </xf>
    <xf numFmtId="0" fontId="34" fillId="0" borderId="100" xfId="2" applyFont="1" applyBorder="1" applyAlignment="1" applyProtection="1">
      <alignment horizontal="left" vertical="center" wrapText="1"/>
      <protection locked="0"/>
    </xf>
    <xf numFmtId="0" fontId="34" fillId="0" borderId="101" xfId="2" applyFont="1" applyBorder="1" applyAlignment="1" applyProtection="1">
      <alignment horizontal="left" vertical="center" wrapText="1"/>
      <protection locked="0"/>
    </xf>
    <xf numFmtId="0" fontId="34" fillId="0" borderId="102" xfId="2" applyFont="1" applyBorder="1" applyAlignment="1" applyProtection="1">
      <alignment horizontal="left" vertical="center" wrapText="1"/>
      <protection locked="0"/>
    </xf>
    <xf numFmtId="0" fontId="39" fillId="7" borderId="105" xfId="2" applyFont="1" applyFill="1" applyBorder="1" applyAlignment="1" applyProtection="1">
      <alignment horizontal="center" vertical="center"/>
      <protection locked="0"/>
    </xf>
    <xf numFmtId="0" fontId="39" fillId="7" borderId="106" xfId="2" applyFont="1" applyFill="1" applyBorder="1" applyAlignment="1" applyProtection="1">
      <alignment horizontal="center" vertical="center"/>
      <protection locked="0"/>
    </xf>
    <xf numFmtId="0" fontId="39" fillId="7" borderId="107" xfId="2" applyFont="1" applyFill="1" applyBorder="1" applyAlignment="1" applyProtection="1">
      <alignment horizontal="center" vertical="center"/>
      <protection locked="0"/>
    </xf>
    <xf numFmtId="0" fontId="39" fillId="7" borderId="123" xfId="2" applyFont="1" applyFill="1" applyBorder="1" applyAlignment="1" applyProtection="1">
      <alignment horizontal="center" vertical="center"/>
      <protection locked="0"/>
    </xf>
    <xf numFmtId="0" fontId="39" fillId="7" borderId="124" xfId="2" applyFont="1" applyFill="1" applyBorder="1" applyAlignment="1" applyProtection="1">
      <alignment horizontal="center" vertical="center"/>
      <protection locked="0"/>
    </xf>
    <xf numFmtId="0" fontId="39" fillId="7" borderId="125" xfId="2" applyFont="1" applyFill="1" applyBorder="1" applyAlignment="1" applyProtection="1">
      <alignment horizontal="center" vertical="center"/>
      <protection locked="0"/>
    </xf>
    <xf numFmtId="169" fontId="24" fillId="9" borderId="94" xfId="2" applyNumberFormat="1" applyFont="1" applyFill="1" applyBorder="1" applyAlignment="1">
      <alignment horizontal="center" vertical="center" wrapText="1"/>
    </xf>
    <xf numFmtId="169" fontId="24" fillId="9" borderId="97" xfId="2" applyNumberFormat="1" applyFont="1" applyFill="1" applyBorder="1" applyAlignment="1">
      <alignment horizontal="center" vertical="center" wrapText="1"/>
    </xf>
    <xf numFmtId="169" fontId="24" fillId="9" borderId="119" xfId="2" applyNumberFormat="1" applyFont="1" applyFill="1" applyBorder="1" applyAlignment="1">
      <alignment horizontal="center" vertical="center" wrapText="1"/>
    </xf>
    <xf numFmtId="169" fontId="24" fillId="9" borderId="95" xfId="2" applyNumberFormat="1" applyFont="1" applyFill="1" applyBorder="1" applyAlignment="1">
      <alignment horizontal="center" vertical="center" wrapText="1"/>
    </xf>
    <xf numFmtId="169" fontId="24" fillId="9" borderId="94" xfId="2" applyNumberFormat="1" applyFont="1" applyFill="1" applyBorder="1" applyAlignment="1">
      <alignment horizontal="center" vertical="center"/>
    </xf>
    <xf numFmtId="169" fontId="24" fillId="9" borderId="97" xfId="2" applyNumberFormat="1" applyFont="1" applyFill="1" applyBorder="1" applyAlignment="1">
      <alignment horizontal="center" vertical="center"/>
    </xf>
    <xf numFmtId="169" fontId="24" fillId="9" borderId="95" xfId="2" applyNumberFormat="1" applyFont="1" applyFill="1" applyBorder="1" applyAlignment="1">
      <alignment horizontal="center" vertical="center"/>
    </xf>
    <xf numFmtId="172" fontId="36" fillId="9" borderId="94" xfId="2" quotePrefix="1" applyNumberFormat="1" applyFont="1" applyFill="1" applyBorder="1" applyAlignment="1">
      <alignment horizontal="center" vertical="center"/>
    </xf>
    <xf numFmtId="172" fontId="36" fillId="9" borderId="97" xfId="2" quotePrefix="1" applyNumberFormat="1" applyFont="1" applyFill="1" applyBorder="1" applyAlignment="1">
      <alignment horizontal="center" vertical="center"/>
    </xf>
    <xf numFmtId="172" fontId="36" fillId="9" borderId="95" xfId="2" quotePrefix="1" applyNumberFormat="1" applyFont="1" applyFill="1" applyBorder="1" applyAlignment="1">
      <alignment horizontal="center" vertical="center"/>
    </xf>
    <xf numFmtId="0" fontId="36" fillId="15" borderId="118" xfId="2" applyFont="1" applyFill="1" applyBorder="1" applyAlignment="1" applyProtection="1">
      <alignment horizontal="center" vertical="center"/>
      <protection locked="0"/>
    </xf>
    <xf numFmtId="0" fontId="36" fillId="15" borderId="119" xfId="2" applyFont="1" applyFill="1" applyBorder="1" applyAlignment="1" applyProtection="1">
      <alignment horizontal="center" vertical="center"/>
      <protection locked="0"/>
    </xf>
    <xf numFmtId="0" fontId="36" fillId="15" borderId="110" xfId="2" applyFont="1" applyFill="1" applyBorder="1" applyAlignment="1" applyProtection="1">
      <alignment horizontal="center" vertical="center"/>
      <protection locked="0"/>
    </xf>
    <xf numFmtId="0" fontId="77" fillId="10" borderId="0" xfId="2" applyFont="1" applyFill="1" applyAlignment="1">
      <alignment horizontal="right" vertical="center"/>
    </xf>
    <xf numFmtId="0" fontId="78" fillId="9" borderId="99" xfId="2" applyFont="1" applyFill="1" applyBorder="1" applyAlignment="1">
      <alignment horizontal="center" vertical="center"/>
    </xf>
    <xf numFmtId="0" fontId="78" fillId="9" borderId="4" xfId="2" applyFont="1" applyFill="1" applyBorder="1" applyAlignment="1">
      <alignment horizontal="center" vertical="center"/>
    </xf>
    <xf numFmtId="0" fontId="78" fillId="9" borderId="5" xfId="2" applyFont="1" applyFill="1" applyBorder="1" applyAlignment="1">
      <alignment horizontal="center" vertical="center"/>
    </xf>
    <xf numFmtId="0" fontId="78" fillId="9" borderId="7" xfId="2" applyFont="1" applyFill="1" applyBorder="1" applyAlignment="1">
      <alignment horizontal="center" vertical="center"/>
    </xf>
    <xf numFmtId="2" fontId="52" fillId="10" borderId="99" xfId="2" applyNumberFormat="1" applyFont="1" applyFill="1" applyBorder="1" applyAlignment="1" applyProtection="1">
      <alignment horizontal="center" vertical="center"/>
      <protection locked="0"/>
    </xf>
    <xf numFmtId="2" fontId="52" fillId="10" borderId="4" xfId="2" applyNumberFormat="1" applyFont="1" applyFill="1" applyBorder="1" applyAlignment="1" applyProtection="1">
      <alignment horizontal="center" vertical="center"/>
      <protection locked="0"/>
    </xf>
    <xf numFmtId="2" fontId="52" fillId="10" borderId="5" xfId="2" applyNumberFormat="1" applyFont="1" applyFill="1" applyBorder="1" applyAlignment="1" applyProtection="1">
      <alignment horizontal="center" vertical="center"/>
      <protection locked="0"/>
    </xf>
    <xf numFmtId="2" fontId="52" fillId="10" borderId="7" xfId="2" applyNumberFormat="1" applyFont="1" applyFill="1" applyBorder="1" applyAlignment="1" applyProtection="1">
      <alignment horizontal="center" vertical="center"/>
      <protection locked="0"/>
    </xf>
    <xf numFmtId="0" fontId="84" fillId="15" borderId="118" xfId="2" applyFont="1" applyFill="1" applyBorder="1" applyAlignment="1" applyProtection="1">
      <alignment horizontal="center" vertical="center" wrapText="1"/>
      <protection locked="0"/>
    </xf>
    <xf numFmtId="0" fontId="77" fillId="15" borderId="119" xfId="2" applyFont="1" applyFill="1" applyBorder="1" applyAlignment="1" applyProtection="1">
      <alignment horizontal="center" vertical="center" wrapText="1"/>
      <protection locked="0"/>
    </xf>
    <xf numFmtId="0" fontId="77" fillId="15" borderId="110" xfId="2" applyFont="1" applyFill="1" applyBorder="1" applyAlignment="1" applyProtection="1">
      <alignment horizontal="center" vertical="center" wrapText="1"/>
      <protection locked="0"/>
    </xf>
    <xf numFmtId="0" fontId="34" fillId="0" borderId="111" xfId="2" applyFont="1" applyBorder="1" applyAlignment="1">
      <alignment horizontal="center" vertical="center" textRotation="90" wrapText="1"/>
    </xf>
    <xf numFmtId="0" fontId="34" fillId="0" borderId="45" xfId="2" applyFont="1" applyBorder="1" applyAlignment="1">
      <alignment horizontal="center" vertical="center" textRotation="90" wrapText="1"/>
    </xf>
    <xf numFmtId="0" fontId="34" fillId="0" borderId="48" xfId="2" applyFont="1" applyBorder="1" applyAlignment="1">
      <alignment horizontal="center" vertical="center" textRotation="90" wrapText="1"/>
    </xf>
    <xf numFmtId="0" fontId="34" fillId="0" borderId="58" xfId="2" applyFont="1" applyBorder="1" applyAlignment="1">
      <alignment horizontal="center" vertical="center" textRotation="90" wrapText="1"/>
    </xf>
    <xf numFmtId="171" fontId="45" fillId="0" borderId="112" xfId="2" applyNumberFormat="1" applyFont="1" applyBorder="1" applyAlignment="1">
      <alignment horizontal="center" vertical="center" textRotation="90" wrapText="1"/>
    </xf>
    <xf numFmtId="171" fontId="45" fillId="0" borderId="54" xfId="2" applyNumberFormat="1" applyFont="1" applyBorder="1" applyAlignment="1">
      <alignment horizontal="center" vertical="center" textRotation="90" wrapText="1"/>
    </xf>
    <xf numFmtId="171" fontId="45" fillId="0" borderId="62" xfId="2" applyNumberFormat="1" applyFont="1" applyBorder="1" applyAlignment="1">
      <alignment horizontal="center" vertical="center" textRotation="90" wrapText="1"/>
    </xf>
    <xf numFmtId="0" fontId="34" fillId="0" borderId="113" xfId="2" applyFont="1" applyBorder="1" applyAlignment="1">
      <alignment horizontal="center" vertical="center" textRotation="90" wrapText="1"/>
    </xf>
    <xf numFmtId="0" fontId="34" fillId="0" borderId="55" xfId="2" applyFont="1" applyBorder="1" applyAlignment="1">
      <alignment horizontal="center" vertical="center" textRotation="90" wrapText="1"/>
    </xf>
    <xf numFmtId="0" fontId="34" fillId="0" borderId="59" xfId="2" applyFont="1" applyBorder="1" applyAlignment="1">
      <alignment horizontal="center" vertical="center" textRotation="90" wrapText="1"/>
    </xf>
    <xf numFmtId="0" fontId="39" fillId="0" borderId="115" xfId="2" applyFont="1" applyBorder="1" applyAlignment="1" applyProtection="1">
      <alignment horizontal="left" vertical="center" wrapText="1"/>
      <protection locked="0"/>
    </xf>
    <xf numFmtId="0" fontId="39" fillId="0" borderId="109" xfId="2" applyFont="1" applyBorder="1" applyAlignment="1" applyProtection="1">
      <alignment horizontal="left" vertical="center" wrapText="1"/>
      <protection locked="0"/>
    </xf>
    <xf numFmtId="0" fontId="39" fillId="0" borderId="116" xfId="2" applyFont="1" applyBorder="1" applyAlignment="1" applyProtection="1">
      <alignment horizontal="left" vertical="center" wrapText="1"/>
      <protection locked="0"/>
    </xf>
    <xf numFmtId="171" fontId="45" fillId="0" borderId="113" xfId="2" applyNumberFormat="1" applyFont="1" applyBorder="1" applyAlignment="1">
      <alignment horizontal="center" vertical="center" textRotation="90" wrapText="1"/>
    </xf>
    <xf numFmtId="171" fontId="45" fillId="0" borderId="55" xfId="2" applyNumberFormat="1" applyFont="1" applyBorder="1" applyAlignment="1">
      <alignment horizontal="center" vertical="center" textRotation="90" wrapText="1"/>
    </xf>
    <xf numFmtId="171" fontId="45" fillId="0" borderId="59" xfId="2" applyNumberFormat="1" applyFont="1" applyBorder="1" applyAlignment="1">
      <alignment horizontal="center" vertical="center" textRotation="90" wrapText="1"/>
    </xf>
    <xf numFmtId="0" fontId="34" fillId="0" borderId="115" xfId="2" applyFont="1" applyBorder="1" applyAlignment="1" applyProtection="1">
      <alignment horizontal="left" vertical="center" wrapText="1"/>
      <protection locked="0"/>
    </xf>
    <xf numFmtId="0" fontId="34" fillId="0" borderId="109" xfId="2" applyFont="1" applyBorder="1" applyAlignment="1" applyProtection="1">
      <alignment horizontal="left" vertical="center" wrapText="1"/>
      <protection locked="0"/>
    </xf>
    <xf numFmtId="0" fontId="34" fillId="0" borderId="116" xfId="2" applyFont="1" applyBorder="1" applyAlignment="1" applyProtection="1">
      <alignment horizontal="left" vertical="center" wrapText="1"/>
      <protection locked="0"/>
    </xf>
    <xf numFmtId="4" fontId="80" fillId="7" borderId="112" xfId="2" applyNumberFormat="1" applyFont="1" applyFill="1" applyBorder="1" applyAlignment="1">
      <alignment horizontal="center" vertical="center" wrapText="1"/>
    </xf>
    <xf numFmtId="0" fontId="80" fillId="7" borderId="54" xfId="2" applyFont="1" applyFill="1" applyBorder="1" applyAlignment="1">
      <alignment horizontal="center" vertical="center" wrapText="1"/>
    </xf>
    <xf numFmtId="0" fontId="80" fillId="7" borderId="62" xfId="2" applyFont="1" applyFill="1" applyBorder="1" applyAlignment="1">
      <alignment horizontal="center" vertical="center" wrapText="1"/>
    </xf>
    <xf numFmtId="0" fontId="34" fillId="0" borderId="122" xfId="2" applyFont="1" applyBorder="1" applyAlignment="1" applyProtection="1">
      <alignment horizontal="left" vertical="center" wrapText="1"/>
      <protection locked="0"/>
    </xf>
    <xf numFmtId="0" fontId="34" fillId="0" borderId="120" xfId="2" applyFont="1" applyBorder="1" applyAlignment="1" applyProtection="1">
      <alignment horizontal="left" vertical="center" wrapText="1"/>
      <protection locked="0"/>
    </xf>
    <xf numFmtId="0" fontId="34" fillId="0" borderId="121" xfId="2" applyFont="1" applyBorder="1" applyAlignment="1" applyProtection="1">
      <alignment horizontal="left" vertical="center" wrapText="1"/>
      <protection locked="0"/>
    </xf>
    <xf numFmtId="0" fontId="51" fillId="15" borderId="99" xfId="2" applyFont="1" applyFill="1" applyBorder="1" applyAlignment="1">
      <alignment horizontal="left" vertical="center"/>
    </xf>
    <xf numFmtId="0" fontId="51" fillId="15" borderId="131" xfId="2" applyFont="1" applyFill="1" applyBorder="1" applyAlignment="1">
      <alignment horizontal="left" vertical="center"/>
    </xf>
    <xf numFmtId="0" fontId="51" fillId="15" borderId="5" xfId="2" applyFont="1" applyFill="1" applyBorder="1" applyAlignment="1">
      <alignment horizontal="left" vertical="center"/>
    </xf>
    <xf numFmtId="0" fontId="51" fillId="15" borderId="7" xfId="2" applyFont="1" applyFill="1" applyBorder="1" applyAlignment="1">
      <alignment horizontal="left" vertical="center"/>
    </xf>
    <xf numFmtId="0" fontId="51" fillId="9" borderId="99" xfId="2" applyFont="1" applyFill="1" applyBorder="1" applyAlignment="1">
      <alignment horizontal="center" vertical="center"/>
    </xf>
    <xf numFmtId="0" fontId="51" fillId="9" borderId="131" xfId="2" applyFont="1" applyFill="1" applyBorder="1" applyAlignment="1">
      <alignment horizontal="center" vertical="center"/>
    </xf>
    <xf numFmtId="0" fontId="51" fillId="9" borderId="5" xfId="2" applyFont="1" applyFill="1" applyBorder="1" applyAlignment="1">
      <alignment horizontal="center" vertical="center"/>
    </xf>
    <xf numFmtId="0" fontId="51" fillId="9" borderId="7" xfId="2" applyFont="1" applyFill="1" applyBorder="1" applyAlignment="1">
      <alignment horizontal="center" vertical="center"/>
    </xf>
    <xf numFmtId="169" fontId="79" fillId="10" borderId="0" xfId="2" applyNumberFormat="1" applyFont="1" applyFill="1" applyAlignment="1">
      <alignment horizontal="left" vertical="center"/>
    </xf>
    <xf numFmtId="168" fontId="73" fillId="10" borderId="34" xfId="2" applyNumberFormat="1" applyFont="1" applyFill="1" applyBorder="1" applyAlignment="1">
      <alignment horizontal="center"/>
    </xf>
    <xf numFmtId="0" fontId="31" fillId="0" borderId="23" xfId="2" applyBorder="1" applyAlignment="1">
      <alignment horizontal="left"/>
    </xf>
    <xf numFmtId="0" fontId="83" fillId="15" borderId="93" xfId="19" applyFont="1" applyFill="1" applyBorder="1" applyAlignment="1">
      <alignment horizontal="center" vertical="center" wrapText="1"/>
    </xf>
    <xf numFmtId="0" fontId="83" fillId="15" borderId="9" xfId="19" applyFont="1" applyFill="1" applyBorder="1" applyAlignment="1">
      <alignment horizontal="center" vertical="center" wrapText="1"/>
    </xf>
    <xf numFmtId="167" fontId="51" fillId="0" borderId="3" xfId="19" applyNumberFormat="1" applyFont="1" applyBorder="1" applyAlignment="1">
      <alignment horizontal="center" vertical="center" wrapText="1"/>
    </xf>
    <xf numFmtId="167" fontId="51" fillId="0" borderId="6" xfId="19" applyNumberFormat="1" applyFont="1" applyBorder="1" applyAlignment="1">
      <alignment horizontal="center" vertical="center" wrapText="1"/>
    </xf>
  </cellXfs>
  <cellStyles count="20">
    <cellStyle name="Milliers 2" xfId="5" xr:uid="{0ADC80A2-3C92-4EBD-8181-86FED620658D}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Normal 6" xfId="19" xr:uid="{CB4828F9-F340-472B-89D4-B721E1CDD39F}"/>
    <cellStyle name="Pourcentage 2" xfId="17" xr:uid="{D6A23596-E364-46DD-B888-0535F1FB937B}"/>
    <cellStyle name="Pourcentage 3" xfId="18" xr:uid="{FE66167A-E9D9-4E1A-B5F7-8FE9312FF6FB}"/>
  </cellStyles>
  <dxfs count="29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  <color rgb="FFFFE697"/>
      <color rgb="FFFF5050"/>
      <color rgb="FFC0C0C0"/>
      <color rgb="FFBEE39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76B581-D451-46D6-840A-377A039F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733425</xdr:colOff>
      <xdr:row>4</xdr:row>
      <xdr:rowOff>104775</xdr:rowOff>
    </xdr:from>
    <xdr:ext cx="1771650" cy="33337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18B4DBF-2B0C-4C71-9D02-D12A9E093DC6}"/>
            </a:ext>
          </a:extLst>
        </xdr:cNvPr>
        <xdr:cNvSpPr/>
      </xdr:nvSpPr>
      <xdr:spPr>
        <a:xfrm>
          <a:off x="9563100" y="1152525"/>
          <a:ext cx="1771650" cy="3333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Only credit card</a:t>
          </a:r>
          <a:endParaRPr lang="fr-FR" sz="18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104775</xdr:colOff>
      <xdr:row>2</xdr:row>
      <xdr:rowOff>76200</xdr:rowOff>
    </xdr:from>
    <xdr:ext cx="857250" cy="52387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574F3A8-1042-4FA9-A238-A2959836926E}"/>
            </a:ext>
          </a:extLst>
        </xdr:cNvPr>
        <xdr:cNvSpPr/>
      </xdr:nvSpPr>
      <xdr:spPr>
        <a:xfrm>
          <a:off x="1724025" y="409575"/>
          <a:ext cx="8572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        </a:t>
          </a:r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USA 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97762B2-4182-455D-A3E2-0EDBF6CA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84768</xdr:colOff>
      <xdr:row>1</xdr:row>
      <xdr:rowOff>0</xdr:rowOff>
    </xdr:from>
    <xdr:to>
      <xdr:col>2</xdr:col>
      <xdr:colOff>249718</xdr:colOff>
      <xdr:row>4</xdr:row>
      <xdr:rowOff>209550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DD8BAA0-6BAC-0388-ACF6-7DA3F6013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3" y="161925"/>
          <a:ext cx="11841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3</xdr:row>
      <xdr:rowOff>95250</xdr:rowOff>
    </xdr:from>
    <xdr:ext cx="904874" cy="5048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CB651B0-9AF8-4A61-977C-61E82CCA26C2}"/>
            </a:ext>
          </a:extLst>
        </xdr:cNvPr>
        <xdr:cNvSpPr/>
      </xdr:nvSpPr>
      <xdr:spPr>
        <a:xfrm>
          <a:off x="1400175" y="95250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        2025</a:t>
          </a:r>
        </a:p>
      </xdr:txBody>
    </xdr:sp>
    <xdr:clientData/>
  </xdr:oneCellAnchor>
  <xdr:twoCellAnchor editAs="oneCell">
    <xdr:from>
      <xdr:col>8</xdr:col>
      <xdr:colOff>200025</xdr:colOff>
      <xdr:row>7</xdr:row>
      <xdr:rowOff>19051</xdr:rowOff>
    </xdr:from>
    <xdr:to>
      <xdr:col>8</xdr:col>
      <xdr:colOff>826605</xdr:colOff>
      <xdr:row>7</xdr:row>
      <xdr:rowOff>435647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3C56DF2-F4E1-4DDD-AAE6-EFFE7637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9425" y="1228726"/>
          <a:ext cx="626580" cy="41659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3</xdr:row>
      <xdr:rowOff>66675</xdr:rowOff>
    </xdr:from>
    <xdr:to>
      <xdr:col>1</xdr:col>
      <xdr:colOff>683857</xdr:colOff>
      <xdr:row>5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C70FBC-9197-4A11-89F5-250B9A26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66675"/>
          <a:ext cx="741006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3</xdr:row>
      <xdr:rowOff>66675</xdr:rowOff>
    </xdr:from>
    <xdr:ext cx="904874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E6EAEF-5A31-4BB4-8867-39B4BDB686B0}"/>
            </a:ext>
          </a:extLst>
        </xdr:cNvPr>
        <xdr:cNvSpPr/>
      </xdr:nvSpPr>
      <xdr:spPr>
        <a:xfrm>
          <a:off x="2381250" y="552450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 ONTARIO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8</xdr:col>
      <xdr:colOff>307393</xdr:colOff>
      <xdr:row>7</xdr:row>
      <xdr:rowOff>28116</xdr:rowOff>
    </xdr:from>
    <xdr:ext cx="645107" cy="400510"/>
    <xdr:pic>
      <xdr:nvPicPr>
        <xdr:cNvPr id="3" name="Image 2">
          <a:extLst>
            <a:ext uri="{FF2B5EF4-FFF2-40B4-BE49-F238E27FC236}">
              <a16:creationId xmlns:a16="http://schemas.microsoft.com/office/drawing/2014/main" id="{BF45257E-BB52-4F38-8E40-D16028887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2193" y="1161591"/>
          <a:ext cx="645107" cy="400510"/>
        </a:xfrm>
        <a:prstGeom prst="rect">
          <a:avLst/>
        </a:prstGeom>
      </xdr:spPr>
    </xdr:pic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43A5E50-4854-4AB9-9355-D8E74475859A}"/>
            </a:ext>
          </a:extLst>
        </xdr:cNvPr>
        <xdr:cNvCxnSpPr/>
      </xdr:nvCxnSpPr>
      <xdr:spPr>
        <a:xfrm>
          <a:off x="4191000" y="23145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114300</xdr:colOff>
      <xdr:row>3</xdr:row>
      <xdr:rowOff>57150</xdr:rowOff>
    </xdr:from>
    <xdr:ext cx="767348" cy="710179"/>
    <xdr:pic>
      <xdr:nvPicPr>
        <xdr:cNvPr id="5" name="Image 4">
          <a:extLst>
            <a:ext uri="{FF2B5EF4-FFF2-40B4-BE49-F238E27FC236}">
              <a16:creationId xmlns:a16="http://schemas.microsoft.com/office/drawing/2014/main" id="{D93F0AAC-199C-499F-A090-B7857F49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542925"/>
          <a:ext cx="767348" cy="71017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7</xdr:row>
      <xdr:rowOff>27312</xdr:rowOff>
    </xdr:from>
    <xdr:to>
      <xdr:col>8</xdr:col>
      <xdr:colOff>771525</xdr:colOff>
      <xdr:row>7</xdr:row>
      <xdr:rowOff>371295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4" y="2227587"/>
          <a:ext cx="571501" cy="343983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3</xdr:row>
      <xdr:rowOff>19050</xdr:rowOff>
    </xdr:from>
    <xdr:ext cx="819150" cy="1524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F375FF9-B23E-4045-8266-AC42A79025E0}"/>
            </a:ext>
          </a:extLst>
        </xdr:cNvPr>
        <xdr:cNvSpPr/>
      </xdr:nvSpPr>
      <xdr:spPr>
        <a:xfrm>
          <a:off x="1952625" y="19050"/>
          <a:ext cx="819150" cy="1524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2021 </a:t>
          </a:r>
          <a:endParaRPr lang="fr-FR" sz="9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  </a:t>
          </a:r>
          <a:r>
            <a:rPr lang="fr-FR" sz="20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  <a:r>
            <a:rPr lang="fr-FR" sz="20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   </a:t>
          </a:r>
          <a:r>
            <a:rPr lang="fr-FR" sz="20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QUÉBEC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152401</xdr:colOff>
      <xdr:row>3</xdr:row>
      <xdr:rowOff>28575</xdr:rowOff>
    </xdr:from>
    <xdr:to>
      <xdr:col>1</xdr:col>
      <xdr:colOff>952501</xdr:colOff>
      <xdr:row>5</xdr:row>
      <xdr:rowOff>111841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3D72D14-6CCC-40F7-BA21-852B9BDC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28575"/>
          <a:ext cx="800100" cy="7404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1" y="1800225"/>
          <a:ext cx="734142" cy="390183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0231CB-3B77-48FD-90A3-C94DAE0F5CC5}"/>
            </a:ext>
          </a:extLst>
        </xdr:cNvPr>
        <xdr:cNvSpPr/>
      </xdr:nvSpPr>
      <xdr:spPr>
        <a:xfrm>
          <a:off x="2686050" y="9239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</xdr:txBody>
    </xdr:sp>
    <xdr:clientData/>
  </xdr:oneCellAnchor>
  <xdr:twoCellAnchor editAs="oneCell">
    <xdr:from>
      <xdr:col>1</xdr:col>
      <xdr:colOff>57150</xdr:colOff>
      <xdr:row>3</xdr:row>
      <xdr:rowOff>38100</xdr:rowOff>
    </xdr:from>
    <xdr:to>
      <xdr:col>1</xdr:col>
      <xdr:colOff>885825</xdr:colOff>
      <xdr:row>5</xdr:row>
      <xdr:rowOff>100187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AE32680-5652-49F0-8B75-AEE3333F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100"/>
          <a:ext cx="828675" cy="7669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211668</xdr:colOff>
      <xdr:row>5</xdr:row>
      <xdr:rowOff>116417</xdr:rowOff>
    </xdr:from>
    <xdr:to>
      <xdr:col>2</xdr:col>
      <xdr:colOff>973668</xdr:colOff>
      <xdr:row>9</xdr:row>
      <xdr:rowOff>101979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0E4F27-824A-45A9-831E-577650FF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1" y="1492250"/>
          <a:ext cx="762000" cy="7052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</xdr:colOff>
      <xdr:row>3</xdr:row>
      <xdr:rowOff>149679</xdr:rowOff>
    </xdr:from>
    <xdr:to>
      <xdr:col>5</xdr:col>
      <xdr:colOff>326571</xdr:colOff>
      <xdr:row>10</xdr:row>
      <xdr:rowOff>68850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F3938B8-0817-0A6C-F308-D35A11FA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1156608"/>
          <a:ext cx="1632857" cy="1511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sheetPr>
    <pageSetUpPr fitToPage="1"/>
  </sheetPr>
  <dimension ref="A1:AD61"/>
  <sheetViews>
    <sheetView showZeros="0" workbookViewId="0">
      <selection activeCell="O36" sqref="O36"/>
    </sheetView>
  </sheetViews>
  <sheetFormatPr baseColWidth="10" defaultColWidth="6" defaultRowHeight="15"/>
  <cols>
    <col min="1" max="1" width="6" style="13"/>
    <col min="2" max="3" width="12.7109375" style="14" customWidth="1"/>
    <col min="4" max="8" width="6" style="14"/>
    <col min="9" max="9" width="19.140625" style="14" customWidth="1"/>
    <col min="10" max="10" width="7" style="14" customWidth="1"/>
    <col min="11" max="11" width="5" style="18" customWidth="1"/>
    <col min="12" max="12" width="6" style="18"/>
    <col min="13" max="13" width="6" style="14"/>
    <col min="14" max="14" width="13.85546875" style="14" customWidth="1"/>
    <col min="15" max="15" width="25" style="14" customWidth="1"/>
    <col min="16" max="17" width="11.140625" style="14" bestFit="1" customWidth="1"/>
    <col min="18" max="21" width="10" style="14" customWidth="1"/>
    <col min="22" max="16384" width="6" style="14"/>
  </cols>
  <sheetData>
    <row r="1" spans="1:30">
      <c r="F1" s="13"/>
      <c r="G1" s="13"/>
      <c r="H1" s="13"/>
      <c r="I1" s="13"/>
      <c r="J1" s="13"/>
      <c r="K1" s="15"/>
      <c r="L1" s="15"/>
      <c r="M1" s="13"/>
      <c r="N1" s="13"/>
      <c r="O1" s="363" t="s">
        <v>195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0">
      <c r="F2" s="13"/>
      <c r="G2" s="13"/>
      <c r="H2" s="13"/>
      <c r="I2" s="13"/>
      <c r="J2" s="13"/>
      <c r="K2" s="15"/>
      <c r="L2" s="15"/>
      <c r="M2" s="13"/>
      <c r="N2" s="13"/>
      <c r="O2" s="13"/>
      <c r="P2" s="13"/>
      <c r="Q2" s="13"/>
      <c r="R2" s="13"/>
      <c r="S2" s="15"/>
      <c r="T2" s="15"/>
      <c r="U2" s="15"/>
      <c r="V2" s="13"/>
      <c r="W2" s="13"/>
      <c r="X2" s="13"/>
      <c r="Y2" s="289" t="s">
        <v>165</v>
      </c>
      <c r="Z2" s="13"/>
      <c r="AA2" s="13"/>
      <c r="AB2" s="13"/>
      <c r="AC2" s="13"/>
    </row>
    <row r="3" spans="1:30">
      <c r="A3" s="13">
        <v>1</v>
      </c>
      <c r="B3" s="286">
        <v>45648</v>
      </c>
      <c r="C3" s="286">
        <v>45654</v>
      </c>
      <c r="F3" s="13" t="s">
        <v>124</v>
      </c>
      <c r="G3" s="13"/>
      <c r="H3" s="13"/>
      <c r="I3" s="14" t="s">
        <v>126</v>
      </c>
      <c r="J3" s="15">
        <v>8</v>
      </c>
      <c r="K3" s="17"/>
      <c r="L3" s="15"/>
      <c r="M3" s="13"/>
      <c r="N3" s="596" t="s">
        <v>55</v>
      </c>
      <c r="O3" s="596" t="s">
        <v>56</v>
      </c>
      <c r="P3" s="597" t="s">
        <v>6</v>
      </c>
      <c r="Q3" s="597" t="s">
        <v>57</v>
      </c>
      <c r="R3" s="596" t="s">
        <v>58</v>
      </c>
      <c r="S3" s="596" t="s">
        <v>222</v>
      </c>
      <c r="T3" s="596" t="s">
        <v>221</v>
      </c>
      <c r="U3" s="596" t="s">
        <v>220</v>
      </c>
      <c r="V3" s="596"/>
      <c r="X3" s="13"/>
      <c r="AA3" s="13"/>
      <c r="AB3" s="13"/>
      <c r="AC3" s="13"/>
      <c r="AD3" s="294" t="s">
        <v>171</v>
      </c>
    </row>
    <row r="4" spans="1:30">
      <c r="A4" s="13">
        <v>2</v>
      </c>
      <c r="B4" s="16">
        <f>C3+1</f>
        <v>45655</v>
      </c>
      <c r="C4" s="16">
        <f>B4+6</f>
        <v>45661</v>
      </c>
      <c r="F4" s="13" t="s">
        <v>121</v>
      </c>
      <c r="G4" s="13"/>
      <c r="H4" s="13"/>
      <c r="I4" s="140" t="s">
        <v>119</v>
      </c>
      <c r="J4" s="15">
        <v>1</v>
      </c>
      <c r="K4" s="17"/>
      <c r="L4" s="15"/>
      <c r="M4" s="13"/>
      <c r="N4" s="577">
        <v>45658</v>
      </c>
      <c r="O4" s="589" t="s">
        <v>201</v>
      </c>
      <c r="P4" s="576"/>
      <c r="Q4" s="578" t="s">
        <v>59</v>
      </c>
      <c r="R4" s="578" t="s">
        <v>59</v>
      </c>
      <c r="S4" s="579" t="s">
        <v>59</v>
      </c>
      <c r="T4" s="580" t="s">
        <v>223</v>
      </c>
      <c r="U4" s="581" t="s">
        <v>59</v>
      </c>
      <c r="V4" s="576">
        <v>1</v>
      </c>
      <c r="X4" s="13"/>
      <c r="Y4" t="s">
        <v>148</v>
      </c>
      <c r="Z4"/>
      <c r="AA4" s="13"/>
      <c r="AB4" s="13"/>
      <c r="AC4" s="13"/>
      <c r="AD4" s="294" t="s">
        <v>57</v>
      </c>
    </row>
    <row r="5" spans="1:30">
      <c r="A5" s="13">
        <v>3</v>
      </c>
      <c r="B5" s="16">
        <f>C4+1</f>
        <v>45662</v>
      </c>
      <c r="C5" s="16">
        <f>B5+6</f>
        <v>45668</v>
      </c>
      <c r="F5" s="13" t="s">
        <v>122</v>
      </c>
      <c r="G5" s="13"/>
      <c r="H5" s="13"/>
      <c r="I5" s="14" t="s">
        <v>120</v>
      </c>
      <c r="J5" s="15">
        <v>2</v>
      </c>
      <c r="K5" s="17"/>
      <c r="L5" s="15"/>
      <c r="M5" s="13"/>
      <c r="N5" s="577">
        <v>45659</v>
      </c>
      <c r="O5" s="589" t="s">
        <v>202</v>
      </c>
      <c r="P5" s="576"/>
      <c r="Q5" s="578" t="s">
        <v>59</v>
      </c>
      <c r="R5" s="578" t="s">
        <v>59</v>
      </c>
      <c r="S5" s="579" t="s">
        <v>59</v>
      </c>
      <c r="T5" s="576"/>
      <c r="U5" s="581" t="s">
        <v>59</v>
      </c>
      <c r="V5" s="576">
        <v>2</v>
      </c>
      <c r="X5" s="13"/>
      <c r="Y5" t="s">
        <v>149</v>
      </c>
      <c r="Z5"/>
      <c r="AA5" s="13"/>
      <c r="AB5" s="13"/>
      <c r="AC5" s="13"/>
      <c r="AD5" s="294" t="s">
        <v>172</v>
      </c>
    </row>
    <row r="6" spans="1:30">
      <c r="A6" s="13">
        <v>4</v>
      </c>
      <c r="B6" s="16">
        <f t="shared" ref="B6:B56" si="0">C5+1</f>
        <v>45669</v>
      </c>
      <c r="C6" s="16">
        <f t="shared" ref="C6:C37" si="1">B6+6</f>
        <v>45675</v>
      </c>
      <c r="F6" s="13" t="s">
        <v>123</v>
      </c>
      <c r="G6" s="13"/>
      <c r="H6" s="13"/>
      <c r="I6" s="14" t="s">
        <v>125</v>
      </c>
      <c r="J6" s="15">
        <v>3</v>
      </c>
      <c r="K6" s="17"/>
      <c r="L6" s="15"/>
      <c r="M6" s="13"/>
      <c r="N6" s="577">
        <v>45705</v>
      </c>
      <c r="O6" s="590" t="s">
        <v>229</v>
      </c>
      <c r="P6" s="576"/>
      <c r="Q6" s="582"/>
      <c r="R6" s="578" t="s">
        <v>59</v>
      </c>
      <c r="S6" s="579" t="s">
        <v>59</v>
      </c>
      <c r="T6" s="580" t="s">
        <v>223</v>
      </c>
      <c r="U6" s="576"/>
      <c r="V6" s="576">
        <v>3</v>
      </c>
      <c r="X6" s="13"/>
      <c r="Y6" t="s">
        <v>232</v>
      </c>
      <c r="Z6"/>
      <c r="AA6" s="13"/>
      <c r="AB6" s="13"/>
      <c r="AC6" s="13"/>
      <c r="AD6" s="601" t="s">
        <v>231</v>
      </c>
    </row>
    <row r="7" spans="1:30">
      <c r="A7" s="13">
        <v>5</v>
      </c>
      <c r="B7" s="16">
        <f t="shared" si="0"/>
        <v>45676</v>
      </c>
      <c r="C7" s="16">
        <f t="shared" si="1"/>
        <v>45682</v>
      </c>
      <c r="F7" s="13" t="s">
        <v>123</v>
      </c>
      <c r="G7" s="13"/>
      <c r="H7" s="13"/>
      <c r="I7" s="367" t="s">
        <v>204</v>
      </c>
      <c r="J7" s="15">
        <v>4</v>
      </c>
      <c r="K7" s="15"/>
      <c r="L7" s="15"/>
      <c r="M7" s="13"/>
      <c r="N7" s="583">
        <v>45765</v>
      </c>
      <c r="O7" s="591" t="s">
        <v>60</v>
      </c>
      <c r="P7" s="576"/>
      <c r="Q7" s="578" t="s">
        <v>59</v>
      </c>
      <c r="R7" s="578" t="s">
        <v>59</v>
      </c>
      <c r="S7" s="579" t="s">
        <v>59</v>
      </c>
      <c r="T7" s="580" t="s">
        <v>223</v>
      </c>
      <c r="U7" s="576"/>
      <c r="V7" s="584">
        <v>4</v>
      </c>
      <c r="X7" s="13"/>
      <c r="Y7" t="s">
        <v>197</v>
      </c>
      <c r="Z7"/>
      <c r="AA7" s="13"/>
      <c r="AB7" s="13"/>
      <c r="AC7" s="13"/>
    </row>
    <row r="8" spans="1:30">
      <c r="A8" s="13">
        <v>6</v>
      </c>
      <c r="B8" s="16">
        <f t="shared" si="0"/>
        <v>45683</v>
      </c>
      <c r="C8" s="16">
        <f t="shared" si="1"/>
        <v>45689</v>
      </c>
      <c r="F8" s="13"/>
      <c r="G8" s="13"/>
      <c r="H8" s="13"/>
      <c r="I8" s="366" t="s">
        <v>203</v>
      </c>
      <c r="J8" s="15">
        <v>5</v>
      </c>
      <c r="K8" s="19"/>
      <c r="L8" s="19"/>
      <c r="M8" s="20"/>
      <c r="N8" s="583">
        <v>45802</v>
      </c>
      <c r="O8" s="591" t="s">
        <v>61</v>
      </c>
      <c r="P8" s="576"/>
      <c r="Q8" s="578" t="s">
        <v>59</v>
      </c>
      <c r="R8" s="576"/>
      <c r="S8" s="579" t="s">
        <v>59</v>
      </c>
      <c r="T8" s="580" t="s">
        <v>223</v>
      </c>
      <c r="U8" s="576"/>
      <c r="V8" s="576">
        <v>5</v>
      </c>
      <c r="X8" s="13"/>
      <c r="Y8" t="s">
        <v>150</v>
      </c>
      <c r="Z8"/>
      <c r="AA8" s="13"/>
      <c r="AB8" s="13"/>
      <c r="AC8" s="13"/>
    </row>
    <row r="9" spans="1:30">
      <c r="A9" s="13">
        <v>7</v>
      </c>
      <c r="B9" s="16">
        <f t="shared" si="0"/>
        <v>45690</v>
      </c>
      <c r="C9" s="16">
        <f t="shared" si="1"/>
        <v>45696</v>
      </c>
      <c r="F9" s="13"/>
      <c r="G9" s="13"/>
      <c r="H9" s="13"/>
      <c r="I9" s="285" t="s">
        <v>145</v>
      </c>
      <c r="J9" s="15">
        <v>6</v>
      </c>
      <c r="K9" s="19"/>
      <c r="L9" s="19"/>
      <c r="M9" s="20"/>
      <c r="N9" s="583">
        <v>45832</v>
      </c>
      <c r="O9" s="592" t="s">
        <v>62</v>
      </c>
      <c r="P9" s="576"/>
      <c r="Q9" s="578" t="s">
        <v>59</v>
      </c>
      <c r="R9" s="576"/>
      <c r="S9" s="576"/>
      <c r="T9" s="576"/>
      <c r="U9" s="576"/>
      <c r="V9" s="576">
        <v>6</v>
      </c>
      <c r="X9" s="13"/>
      <c r="Y9" t="s">
        <v>151</v>
      </c>
      <c r="Z9"/>
      <c r="AA9" s="13"/>
      <c r="AB9" s="13"/>
      <c r="AC9" s="13"/>
    </row>
    <row r="10" spans="1:30">
      <c r="A10" s="13">
        <v>8</v>
      </c>
      <c r="B10" s="16">
        <f t="shared" si="0"/>
        <v>45697</v>
      </c>
      <c r="C10" s="16">
        <f t="shared" si="1"/>
        <v>45703</v>
      </c>
      <c r="F10" s="13"/>
      <c r="G10" s="13"/>
      <c r="H10" s="13"/>
      <c r="I10" s="285" t="s">
        <v>146</v>
      </c>
      <c r="J10" s="15">
        <v>7</v>
      </c>
      <c r="K10" s="19"/>
      <c r="L10" s="19"/>
      <c r="M10" s="20"/>
      <c r="N10" s="583">
        <v>45839</v>
      </c>
      <c r="O10" s="592" t="s">
        <v>63</v>
      </c>
      <c r="P10" s="576"/>
      <c r="Q10" s="578" t="s">
        <v>59</v>
      </c>
      <c r="R10" s="578" t="s">
        <v>59</v>
      </c>
      <c r="S10" s="579" t="s">
        <v>59</v>
      </c>
      <c r="T10" s="580" t="s">
        <v>223</v>
      </c>
      <c r="U10" s="576"/>
      <c r="V10" s="576">
        <v>7</v>
      </c>
      <c r="X10" s="13"/>
      <c r="Y10" t="s">
        <v>152</v>
      </c>
      <c r="Z10"/>
      <c r="AA10" s="13"/>
      <c r="AB10" s="13"/>
      <c r="AC10" s="13"/>
    </row>
    <row r="11" spans="1:30">
      <c r="A11" s="13">
        <v>9</v>
      </c>
      <c r="B11" s="16">
        <f t="shared" si="0"/>
        <v>45704</v>
      </c>
      <c r="C11" s="16">
        <f t="shared" si="1"/>
        <v>45710</v>
      </c>
      <c r="F11" s="13"/>
      <c r="G11" s="13"/>
      <c r="H11" s="13"/>
      <c r="I11" s="285"/>
      <c r="J11" s="15"/>
      <c r="K11" s="19"/>
      <c r="L11" s="19"/>
      <c r="M11" s="20"/>
      <c r="N11" s="583">
        <v>45842</v>
      </c>
      <c r="O11" s="591" t="s">
        <v>226</v>
      </c>
      <c r="P11" s="576"/>
      <c r="Q11" s="576"/>
      <c r="R11" s="576"/>
      <c r="S11" s="585"/>
      <c r="T11" s="586"/>
      <c r="U11" s="581" t="s">
        <v>59</v>
      </c>
      <c r="V11" s="584">
        <v>8</v>
      </c>
      <c r="X11" s="13"/>
      <c r="Y11" t="s">
        <v>153</v>
      </c>
      <c r="Z11"/>
      <c r="AA11" s="13"/>
      <c r="AB11" s="13"/>
      <c r="AC11" s="13"/>
    </row>
    <row r="12" spans="1:30">
      <c r="A12" s="13">
        <v>10</v>
      </c>
      <c r="B12" s="16">
        <f t="shared" si="0"/>
        <v>45711</v>
      </c>
      <c r="C12" s="16">
        <f t="shared" si="1"/>
        <v>45717</v>
      </c>
      <c r="F12" s="13"/>
      <c r="G12" s="13"/>
      <c r="H12" s="13"/>
      <c r="I12" s="285"/>
      <c r="J12" s="15"/>
      <c r="K12" s="19"/>
      <c r="L12" s="19"/>
      <c r="M12" s="20"/>
      <c r="N12" s="583">
        <v>45873</v>
      </c>
      <c r="O12" s="591" t="s">
        <v>224</v>
      </c>
      <c r="P12" s="576"/>
      <c r="Q12" s="576"/>
      <c r="R12" s="576"/>
      <c r="S12" s="576"/>
      <c r="T12" s="580" t="s">
        <v>59</v>
      </c>
      <c r="U12" s="576"/>
      <c r="V12" s="576">
        <v>9</v>
      </c>
      <c r="X12" s="13"/>
      <c r="Y12" t="s">
        <v>154</v>
      </c>
      <c r="Z12"/>
      <c r="AA12" s="13"/>
      <c r="AB12" s="13"/>
      <c r="AC12" s="13"/>
    </row>
    <row r="13" spans="1:30">
      <c r="A13" s="13">
        <v>11</v>
      </c>
      <c r="B13" s="16">
        <f t="shared" si="0"/>
        <v>45718</v>
      </c>
      <c r="C13" s="16">
        <f t="shared" si="1"/>
        <v>45724</v>
      </c>
      <c r="F13" s="13"/>
      <c r="G13" s="13"/>
      <c r="H13" s="13"/>
      <c r="K13" s="15"/>
      <c r="L13" s="15"/>
      <c r="M13" s="13"/>
      <c r="N13" s="583">
        <v>45873</v>
      </c>
      <c r="O13" s="593" t="s">
        <v>64</v>
      </c>
      <c r="P13" s="576"/>
      <c r="Q13" s="582"/>
      <c r="R13" s="587" t="s">
        <v>59</v>
      </c>
      <c r="S13" s="582"/>
      <c r="T13" s="582"/>
      <c r="U13" s="582"/>
      <c r="V13" s="576">
        <v>10</v>
      </c>
      <c r="X13" s="13"/>
      <c r="Y13" t="s">
        <v>155</v>
      </c>
      <c r="Z13"/>
      <c r="AA13" s="13"/>
      <c r="AB13" s="13"/>
      <c r="AC13" s="13"/>
    </row>
    <row r="14" spans="1:30">
      <c r="A14" s="13">
        <v>12</v>
      </c>
      <c r="B14" s="16">
        <f t="shared" si="0"/>
        <v>45725</v>
      </c>
      <c r="C14" s="16">
        <f t="shared" si="1"/>
        <v>45731</v>
      </c>
      <c r="F14" s="13"/>
      <c r="G14" s="13"/>
      <c r="H14" s="13"/>
      <c r="J14" s="15"/>
      <c r="K14" s="15"/>
      <c r="L14" s="15"/>
      <c r="M14" s="13"/>
      <c r="N14" s="583">
        <v>45901</v>
      </c>
      <c r="O14" s="592" t="s">
        <v>65</v>
      </c>
      <c r="P14" s="576"/>
      <c r="Q14" s="578" t="s">
        <v>59</v>
      </c>
      <c r="R14" s="578" t="s">
        <v>59</v>
      </c>
      <c r="S14" s="579" t="s">
        <v>59</v>
      </c>
      <c r="T14" s="580" t="s">
        <v>59</v>
      </c>
      <c r="U14" s="581" t="s">
        <v>59</v>
      </c>
      <c r="V14" s="576">
        <v>11</v>
      </c>
      <c r="X14" s="13"/>
      <c r="Y14" t="s">
        <v>169</v>
      </c>
      <c r="Z14"/>
      <c r="AA14" s="13"/>
      <c r="AB14" s="13"/>
      <c r="AC14" s="13"/>
    </row>
    <row r="15" spans="1:30">
      <c r="A15" s="13">
        <v>13</v>
      </c>
      <c r="B15" s="16">
        <f t="shared" si="0"/>
        <v>45732</v>
      </c>
      <c r="C15" s="16">
        <f t="shared" si="1"/>
        <v>45738</v>
      </c>
      <c r="F15" s="13"/>
      <c r="G15" s="13"/>
      <c r="H15" s="13"/>
      <c r="I15" s="140"/>
      <c r="J15" s="15"/>
      <c r="K15" s="15"/>
      <c r="L15" s="15"/>
      <c r="M15" s="13"/>
      <c r="N15" s="583">
        <v>45943</v>
      </c>
      <c r="O15" s="593" t="s">
        <v>66</v>
      </c>
      <c r="P15" s="576"/>
      <c r="Q15" s="578" t="s">
        <v>59</v>
      </c>
      <c r="R15" s="578" t="s">
        <v>59</v>
      </c>
      <c r="S15" s="579" t="s">
        <v>59</v>
      </c>
      <c r="T15" s="576"/>
      <c r="U15" s="576"/>
      <c r="V15" s="584">
        <v>12</v>
      </c>
      <c r="X15" s="13"/>
      <c r="Y15" t="s">
        <v>233</v>
      </c>
      <c r="Z15"/>
      <c r="AA15" s="13"/>
      <c r="AB15" s="13"/>
      <c r="AC15" s="13"/>
    </row>
    <row r="16" spans="1:30">
      <c r="A16" s="13">
        <v>14</v>
      </c>
      <c r="B16" s="16">
        <f t="shared" si="0"/>
        <v>45739</v>
      </c>
      <c r="C16" s="16">
        <f t="shared" si="1"/>
        <v>45745</v>
      </c>
      <c r="F16" s="13"/>
      <c r="G16" s="13"/>
      <c r="H16" s="13"/>
      <c r="I16" s="140"/>
      <c r="J16" s="15"/>
      <c r="K16" s="15"/>
      <c r="L16" s="15"/>
      <c r="M16" s="13"/>
      <c r="N16" s="583">
        <v>45972</v>
      </c>
      <c r="O16" s="594" t="s">
        <v>225</v>
      </c>
      <c r="P16" s="576"/>
      <c r="Q16" s="576"/>
      <c r="R16" s="576"/>
      <c r="S16" s="576"/>
      <c r="T16" s="579" t="s">
        <v>59</v>
      </c>
      <c r="U16" s="576"/>
      <c r="V16" s="576">
        <v>13</v>
      </c>
      <c r="X16" s="13"/>
      <c r="Y16" t="s">
        <v>198</v>
      </c>
      <c r="Z16"/>
      <c r="AA16" s="13"/>
      <c r="AB16" s="13"/>
      <c r="AC16" s="13"/>
    </row>
    <row r="17" spans="1:29">
      <c r="A17" s="13">
        <v>15</v>
      </c>
      <c r="B17" s="16">
        <f t="shared" si="0"/>
        <v>45746</v>
      </c>
      <c r="C17" s="16">
        <f t="shared" si="1"/>
        <v>45752</v>
      </c>
      <c r="F17" s="13"/>
      <c r="G17" s="13"/>
      <c r="H17" s="13"/>
      <c r="I17" s="140"/>
      <c r="J17" s="15"/>
      <c r="K17" s="15"/>
      <c r="L17" s="15"/>
      <c r="M17" s="13"/>
      <c r="N17" s="583">
        <v>45988</v>
      </c>
      <c r="O17" s="594" t="s">
        <v>227</v>
      </c>
      <c r="P17" s="576"/>
      <c r="Q17" s="576"/>
      <c r="R17" s="576"/>
      <c r="S17" s="576"/>
      <c r="T17" s="585"/>
      <c r="U17" s="581" t="s">
        <v>59</v>
      </c>
      <c r="V17" s="576">
        <v>14</v>
      </c>
      <c r="X17" s="13"/>
      <c r="Y17" t="s">
        <v>234</v>
      </c>
      <c r="Z17"/>
      <c r="AA17" s="13"/>
      <c r="AB17" s="13"/>
      <c r="AC17" s="13"/>
    </row>
    <row r="18" spans="1:29">
      <c r="A18" s="13">
        <v>16</v>
      </c>
      <c r="B18" s="16">
        <f t="shared" si="0"/>
        <v>45753</v>
      </c>
      <c r="C18" s="16">
        <f t="shared" si="1"/>
        <v>45759</v>
      </c>
      <c r="F18" s="13"/>
      <c r="G18" s="13"/>
      <c r="H18" s="13"/>
      <c r="I18" s="140"/>
      <c r="J18" s="15"/>
      <c r="K18" s="15"/>
      <c r="L18" s="15"/>
      <c r="M18" s="13"/>
      <c r="N18" s="583">
        <v>45989</v>
      </c>
      <c r="O18" s="590" t="s">
        <v>228</v>
      </c>
      <c r="P18" s="576"/>
      <c r="Q18" s="576"/>
      <c r="R18" s="576"/>
      <c r="S18" s="576"/>
      <c r="T18" s="585"/>
      <c r="U18" s="581" t="s">
        <v>59</v>
      </c>
      <c r="V18" s="576">
        <v>15</v>
      </c>
      <c r="X18" s="13"/>
      <c r="Y18" t="s">
        <v>235</v>
      </c>
      <c r="Z18"/>
      <c r="AA18" s="13"/>
      <c r="AB18" s="13"/>
      <c r="AC18" s="13"/>
    </row>
    <row r="19" spans="1:29">
      <c r="A19" s="13">
        <v>17</v>
      </c>
      <c r="B19" s="16">
        <f t="shared" si="0"/>
        <v>45760</v>
      </c>
      <c r="C19" s="16">
        <f t="shared" si="1"/>
        <v>45766</v>
      </c>
      <c r="F19" s="13"/>
      <c r="G19" s="13"/>
      <c r="H19" s="13"/>
      <c r="I19" s="401" t="s">
        <v>209</v>
      </c>
      <c r="J19" s="15"/>
      <c r="K19" s="15"/>
      <c r="L19" s="19"/>
      <c r="M19" s="20"/>
      <c r="N19" s="583">
        <v>46016</v>
      </c>
      <c r="O19" s="595" t="s">
        <v>67</v>
      </c>
      <c r="P19" s="576"/>
      <c r="Q19" s="578" t="s">
        <v>59</v>
      </c>
      <c r="R19" s="578" t="s">
        <v>59</v>
      </c>
      <c r="S19" s="579" t="s">
        <v>59</v>
      </c>
      <c r="T19" s="579" t="s">
        <v>59</v>
      </c>
      <c r="U19" s="581" t="s">
        <v>59</v>
      </c>
      <c r="V19" s="584">
        <v>16</v>
      </c>
      <c r="X19" s="13"/>
      <c r="Y19" s="364" t="s">
        <v>236</v>
      </c>
      <c r="Z19"/>
      <c r="AA19" s="13"/>
      <c r="AB19" s="13"/>
      <c r="AC19" s="13"/>
    </row>
    <row r="20" spans="1:29">
      <c r="A20" s="13">
        <v>18</v>
      </c>
      <c r="B20" s="16">
        <f t="shared" si="0"/>
        <v>45767</v>
      </c>
      <c r="C20" s="16">
        <f t="shared" si="1"/>
        <v>45773</v>
      </c>
      <c r="F20" s="13"/>
      <c r="G20" s="13"/>
      <c r="H20" s="13"/>
      <c r="I20" s="401" t="s">
        <v>210</v>
      </c>
      <c r="J20" s="15"/>
      <c r="K20" s="15"/>
      <c r="L20" s="15"/>
      <c r="M20" s="13"/>
      <c r="N20" s="583">
        <v>46017</v>
      </c>
      <c r="O20" s="592" t="s">
        <v>68</v>
      </c>
      <c r="P20" s="576"/>
      <c r="Q20" s="578" t="s">
        <v>59</v>
      </c>
      <c r="R20" s="578" t="s">
        <v>59</v>
      </c>
      <c r="S20" s="579" t="s">
        <v>59</v>
      </c>
      <c r="T20" s="579" t="s">
        <v>59</v>
      </c>
      <c r="U20" s="581" t="s">
        <v>59</v>
      </c>
      <c r="V20" s="576">
        <v>17</v>
      </c>
      <c r="X20" s="13"/>
      <c r="Y20" t="s">
        <v>237</v>
      </c>
      <c r="Z20"/>
      <c r="AA20" s="13"/>
      <c r="AB20" s="13"/>
      <c r="AC20" s="13"/>
    </row>
    <row r="21" spans="1:29">
      <c r="A21" s="13">
        <v>19</v>
      </c>
      <c r="B21" s="16">
        <f t="shared" si="0"/>
        <v>45774</v>
      </c>
      <c r="C21" s="16">
        <f t="shared" si="1"/>
        <v>45780</v>
      </c>
      <c r="F21" s="13"/>
      <c r="G21" s="13"/>
      <c r="H21" s="13"/>
      <c r="I21" s="401" t="s">
        <v>211</v>
      </c>
      <c r="J21" s="13"/>
      <c r="K21" s="15"/>
      <c r="L21" s="15"/>
      <c r="M21" s="13"/>
      <c r="N21" s="588"/>
      <c r="O21" s="588"/>
      <c r="P21" s="588"/>
      <c r="Q21" s="576"/>
      <c r="R21" s="576"/>
      <c r="S21" s="576"/>
      <c r="T21" s="576"/>
      <c r="U21" s="576"/>
      <c r="V21" s="575"/>
      <c r="W21" s="13"/>
      <c r="X21" s="13"/>
      <c r="Y21" t="s">
        <v>238</v>
      </c>
      <c r="Z21"/>
      <c r="AA21" s="13"/>
      <c r="AB21" s="13"/>
      <c r="AC21" s="13"/>
    </row>
    <row r="22" spans="1:29">
      <c r="A22" s="13">
        <v>20</v>
      </c>
      <c r="B22" s="16">
        <f t="shared" si="0"/>
        <v>45781</v>
      </c>
      <c r="C22" s="16">
        <f t="shared" si="1"/>
        <v>45787</v>
      </c>
      <c r="F22" s="13"/>
      <c r="G22" s="13"/>
      <c r="H22" s="13"/>
      <c r="I22" s="401" t="s">
        <v>212</v>
      </c>
      <c r="J22" s="13"/>
      <c r="K22" s="15"/>
      <c r="L22" s="15"/>
      <c r="M22" s="13"/>
      <c r="N22" s="588"/>
      <c r="O22" s="600" t="s">
        <v>230</v>
      </c>
      <c r="P22" s="588"/>
      <c r="Q22" s="598">
        <v>10</v>
      </c>
      <c r="R22" s="598">
        <v>10</v>
      </c>
      <c r="S22" s="598">
        <v>10</v>
      </c>
      <c r="T22" s="598">
        <v>10</v>
      </c>
      <c r="U22" s="598">
        <v>9</v>
      </c>
      <c r="V22" s="575"/>
      <c r="W22" s="13"/>
      <c r="X22" s="13"/>
      <c r="Y22" t="s">
        <v>156</v>
      </c>
      <c r="Z22"/>
      <c r="AA22" s="13"/>
      <c r="AB22" s="13"/>
      <c r="AC22" s="13"/>
    </row>
    <row r="23" spans="1:29">
      <c r="A23" s="13">
        <v>21</v>
      </c>
      <c r="B23" s="16">
        <f t="shared" si="0"/>
        <v>45788</v>
      </c>
      <c r="C23" s="16">
        <f t="shared" si="1"/>
        <v>45794</v>
      </c>
      <c r="F23" s="13"/>
      <c r="G23" s="13"/>
      <c r="H23" s="13"/>
      <c r="J23" s="13"/>
      <c r="K23" s="15"/>
      <c r="L23" s="15"/>
      <c r="M23" s="13"/>
      <c r="N23" s="20"/>
      <c r="O23" s="20"/>
      <c r="P23" s="20"/>
      <c r="Q23" s="13"/>
      <c r="R23" s="13"/>
      <c r="S23" s="13"/>
      <c r="T23" s="13"/>
      <c r="U23" s="13"/>
      <c r="V23" s="13"/>
      <c r="W23" s="13"/>
      <c r="X23" s="13"/>
      <c r="Y23" t="s">
        <v>157</v>
      </c>
      <c r="Z23"/>
      <c r="AA23" s="13"/>
      <c r="AB23" s="13"/>
      <c r="AC23" s="13"/>
    </row>
    <row r="24" spans="1:29">
      <c r="A24" s="13">
        <v>22</v>
      </c>
      <c r="B24" s="16">
        <f t="shared" si="0"/>
        <v>45795</v>
      </c>
      <c r="C24" s="16">
        <f t="shared" si="1"/>
        <v>45801</v>
      </c>
      <c r="F24" s="13"/>
      <c r="G24" s="13"/>
      <c r="H24" s="13"/>
      <c r="J24" s="13"/>
      <c r="K24" s="15"/>
      <c r="L24" s="15"/>
      <c r="M24" s="13"/>
      <c r="N24" s="20"/>
      <c r="O24" s="20"/>
      <c r="P24" s="20"/>
      <c r="Q24" s="13"/>
      <c r="R24" s="13"/>
      <c r="S24" s="13"/>
      <c r="T24" s="13"/>
      <c r="U24" s="13"/>
      <c r="V24" s="13"/>
      <c r="W24" s="13"/>
      <c r="X24" s="13"/>
      <c r="Y24" t="s">
        <v>158</v>
      </c>
      <c r="Z24"/>
      <c r="AA24" s="13"/>
      <c r="AB24" s="13"/>
      <c r="AC24" s="13"/>
    </row>
    <row r="25" spans="1:29">
      <c r="A25" s="13">
        <v>23</v>
      </c>
      <c r="B25" s="16">
        <f t="shared" si="0"/>
        <v>45802</v>
      </c>
      <c r="C25" s="16">
        <f t="shared" si="1"/>
        <v>45808</v>
      </c>
      <c r="F25" s="13"/>
      <c r="G25" s="13"/>
      <c r="H25" s="13"/>
      <c r="J25" s="13"/>
      <c r="K25" s="15"/>
      <c r="L25" s="15"/>
      <c r="M25" s="13"/>
      <c r="N25" s="20"/>
      <c r="O25" s="20"/>
      <c r="P25" s="20"/>
      <c r="Q25" s="13"/>
      <c r="R25" s="13"/>
      <c r="S25" s="13"/>
      <c r="T25" s="13"/>
      <c r="U25" s="13"/>
      <c r="V25" s="13"/>
      <c r="W25" s="13"/>
      <c r="X25" s="13"/>
      <c r="Y25" t="s">
        <v>199</v>
      </c>
      <c r="Z25"/>
      <c r="AA25" s="13"/>
      <c r="AB25" s="13"/>
      <c r="AC25" s="13"/>
    </row>
    <row r="26" spans="1:29">
      <c r="A26" s="13">
        <v>24</v>
      </c>
      <c r="B26" s="16">
        <f t="shared" si="0"/>
        <v>45809</v>
      </c>
      <c r="C26" s="16">
        <f t="shared" si="1"/>
        <v>45815</v>
      </c>
      <c r="F26" s="13"/>
      <c r="G26" s="13"/>
      <c r="H26" s="13"/>
      <c r="I26" s="20"/>
      <c r="J26" s="20"/>
      <c r="K26" s="19"/>
      <c r="L26" s="19"/>
      <c r="M26" s="20"/>
      <c r="N26" s="20"/>
      <c r="O26" s="20"/>
      <c r="P26" s="20"/>
      <c r="Q26" s="13"/>
      <c r="R26" s="13"/>
      <c r="S26" s="599"/>
      <c r="T26" s="13"/>
      <c r="U26" s="13"/>
      <c r="V26" s="13"/>
      <c r="W26" s="13"/>
      <c r="X26" s="13"/>
      <c r="Y26" s="293" t="s">
        <v>159</v>
      </c>
      <c r="Z26" s="13"/>
      <c r="AA26" s="13"/>
      <c r="AB26" s="13"/>
      <c r="AC26" s="13"/>
    </row>
    <row r="27" spans="1:29">
      <c r="A27" s="13">
        <v>25</v>
      </c>
      <c r="B27" s="16">
        <f t="shared" si="0"/>
        <v>45816</v>
      </c>
      <c r="C27" s="16">
        <f t="shared" si="1"/>
        <v>45822</v>
      </c>
      <c r="F27" s="13"/>
      <c r="G27" s="13"/>
      <c r="H27" s="13"/>
      <c r="I27" s="20"/>
      <c r="J27" s="20"/>
      <c r="K27" s="19"/>
      <c r="L27" s="19"/>
      <c r="M27" s="20"/>
      <c r="N27" s="20"/>
      <c r="O27" s="20"/>
      <c r="P27" s="20"/>
      <c r="Q27" s="13"/>
      <c r="R27" s="15"/>
      <c r="S27" s="599"/>
      <c r="T27" s="13"/>
      <c r="U27" s="13"/>
      <c r="V27" s="13"/>
      <c r="W27" s="13"/>
      <c r="X27" s="13"/>
      <c r="Y27" s="293" t="s">
        <v>160</v>
      </c>
      <c r="Z27" s="13"/>
      <c r="AA27" s="13"/>
      <c r="AB27" s="13"/>
      <c r="AC27" s="13"/>
    </row>
    <row r="28" spans="1:29">
      <c r="A28" s="13">
        <v>26</v>
      </c>
      <c r="B28" s="16">
        <f t="shared" si="0"/>
        <v>45823</v>
      </c>
      <c r="C28" s="16">
        <f t="shared" si="1"/>
        <v>45829</v>
      </c>
      <c r="F28" s="13"/>
      <c r="G28" s="13"/>
      <c r="H28" s="13"/>
      <c r="I28" s="20"/>
      <c r="K28" s="19"/>
      <c r="L28" s="19"/>
      <c r="M28" s="20"/>
      <c r="N28" s="20"/>
      <c r="O28" s="20"/>
      <c r="P28" s="20"/>
      <c r="Q28" s="13"/>
      <c r="R28" s="13"/>
      <c r="S28" s="13"/>
      <c r="T28" s="13"/>
      <c r="U28" s="13"/>
      <c r="V28" s="13"/>
      <c r="W28" s="13"/>
      <c r="X28" s="13"/>
      <c r="Y28" s="14" t="s">
        <v>161</v>
      </c>
      <c r="AA28" s="13"/>
      <c r="AB28" s="13"/>
      <c r="AC28" s="13"/>
    </row>
    <row r="29" spans="1:29">
      <c r="A29" s="13">
        <v>27</v>
      </c>
      <c r="B29" s="16">
        <f t="shared" si="0"/>
        <v>45830</v>
      </c>
      <c r="C29" s="16">
        <f t="shared" si="1"/>
        <v>45836</v>
      </c>
      <c r="F29" s="13"/>
      <c r="G29" s="13"/>
      <c r="H29" s="13"/>
      <c r="I29" s="20"/>
      <c r="J29" s="20"/>
      <c r="K29" s="19"/>
      <c r="L29" s="19"/>
      <c r="M29" s="20"/>
      <c r="N29" s="20"/>
      <c r="O29" s="20"/>
      <c r="P29" s="20"/>
      <c r="Q29" s="13"/>
      <c r="R29" s="13"/>
      <c r="S29" s="13"/>
      <c r="T29" s="13"/>
      <c r="U29" s="13"/>
      <c r="V29" s="13"/>
      <c r="W29" s="13"/>
      <c r="X29" s="13"/>
      <c r="Y29" s="14" t="s">
        <v>162</v>
      </c>
      <c r="AA29" s="13"/>
      <c r="AB29" s="13"/>
      <c r="AC29" s="13"/>
    </row>
    <row r="30" spans="1:29">
      <c r="A30" s="13">
        <v>28</v>
      </c>
      <c r="B30" s="16">
        <f t="shared" si="0"/>
        <v>45837</v>
      </c>
      <c r="C30" s="16">
        <f t="shared" si="1"/>
        <v>45843</v>
      </c>
      <c r="F30" s="13"/>
      <c r="G30" s="13"/>
      <c r="H30" s="13"/>
      <c r="I30" s="20"/>
      <c r="J30" s="20"/>
      <c r="K30" s="19"/>
      <c r="L30" s="19"/>
      <c r="M30" s="20"/>
      <c r="N30" s="20"/>
      <c r="O30" s="20"/>
      <c r="P30" s="20"/>
      <c r="Q30" s="13"/>
      <c r="R30" s="13"/>
      <c r="S30" s="13"/>
      <c r="T30" s="13"/>
      <c r="U30" s="13"/>
      <c r="V30" s="13"/>
      <c r="W30" s="13"/>
      <c r="X30" s="13"/>
      <c r="Y30" s="14" t="s">
        <v>163</v>
      </c>
      <c r="AC30" s="13"/>
    </row>
    <row r="31" spans="1:29">
      <c r="A31" s="13">
        <v>29</v>
      </c>
      <c r="B31" s="16">
        <f t="shared" si="0"/>
        <v>45844</v>
      </c>
      <c r="C31" s="16">
        <f t="shared" si="1"/>
        <v>45850</v>
      </c>
      <c r="G31" s="13"/>
      <c r="H31" s="13"/>
      <c r="I31" s="20"/>
      <c r="J31" s="20"/>
      <c r="K31" s="19"/>
      <c r="L31" s="19"/>
      <c r="M31" s="20"/>
      <c r="N31" s="20"/>
      <c r="O31" s="20"/>
      <c r="P31" s="20"/>
      <c r="Q31" s="13"/>
      <c r="R31" s="13"/>
      <c r="S31" s="13"/>
      <c r="T31" s="13"/>
      <c r="U31" s="13"/>
      <c r="V31" s="13"/>
      <c r="W31" s="13"/>
      <c r="X31" s="13"/>
      <c r="Y31" s="14" t="s">
        <v>164</v>
      </c>
    </row>
    <row r="32" spans="1:29">
      <c r="A32" s="13">
        <v>30</v>
      </c>
      <c r="B32" s="16">
        <f t="shared" si="0"/>
        <v>45851</v>
      </c>
      <c r="C32" s="16">
        <f t="shared" si="1"/>
        <v>45857</v>
      </c>
      <c r="G32" s="13"/>
      <c r="H32" s="13"/>
      <c r="I32" s="13"/>
      <c r="J32" s="13"/>
      <c r="K32" s="15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293" t="s">
        <v>170</v>
      </c>
    </row>
    <row r="33" spans="1:25">
      <c r="A33" s="13">
        <v>31</v>
      </c>
      <c r="B33" s="16">
        <f t="shared" si="0"/>
        <v>45858</v>
      </c>
      <c r="C33" s="16">
        <f t="shared" si="1"/>
        <v>45864</v>
      </c>
      <c r="G33" s="13"/>
      <c r="H33" s="13"/>
      <c r="I33" s="13"/>
      <c r="J33" s="13"/>
      <c r="K33" s="15"/>
      <c r="L33" s="15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 t="s">
        <v>239</v>
      </c>
    </row>
    <row r="34" spans="1:25">
      <c r="A34" s="13">
        <v>32</v>
      </c>
      <c r="B34" s="16">
        <f t="shared" si="0"/>
        <v>45865</v>
      </c>
      <c r="C34" s="16">
        <f t="shared" si="1"/>
        <v>45871</v>
      </c>
      <c r="G34" s="13"/>
      <c r="H34" s="13"/>
      <c r="I34" s="13"/>
      <c r="J34" s="13"/>
      <c r="K34" s="15"/>
      <c r="L34" s="1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 t="s">
        <v>240</v>
      </c>
    </row>
    <row r="35" spans="1:25">
      <c r="A35" s="13">
        <v>33</v>
      </c>
      <c r="B35" s="16">
        <f t="shared" si="0"/>
        <v>45872</v>
      </c>
      <c r="C35" s="16">
        <f t="shared" si="1"/>
        <v>45878</v>
      </c>
      <c r="G35" s="13"/>
      <c r="H35" s="13"/>
      <c r="I35" s="13"/>
      <c r="J35" s="13"/>
      <c r="K35" s="15"/>
      <c r="L35" s="15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 t="s">
        <v>241</v>
      </c>
    </row>
    <row r="36" spans="1:25">
      <c r="A36" s="13">
        <v>34</v>
      </c>
      <c r="B36" s="16">
        <f t="shared" si="0"/>
        <v>45879</v>
      </c>
      <c r="C36" s="16">
        <f t="shared" si="1"/>
        <v>45885</v>
      </c>
      <c r="G36" s="13"/>
      <c r="H36" s="13"/>
      <c r="I36" s="13"/>
      <c r="J36" s="13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 t="s">
        <v>242</v>
      </c>
    </row>
    <row r="37" spans="1:25">
      <c r="A37" s="13">
        <v>35</v>
      </c>
      <c r="B37" s="16">
        <f t="shared" si="0"/>
        <v>45886</v>
      </c>
      <c r="C37" s="16">
        <f t="shared" si="1"/>
        <v>45892</v>
      </c>
      <c r="G37" s="13"/>
      <c r="H37" s="13"/>
      <c r="I37" s="13"/>
      <c r="J37" s="13"/>
      <c r="K37" s="15"/>
      <c r="L37" s="15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>
        <v>36</v>
      </c>
      <c r="B38" s="16">
        <f t="shared" si="0"/>
        <v>45893</v>
      </c>
      <c r="C38" s="16">
        <f t="shared" ref="C38:C55" si="2">B38+6</f>
        <v>45899</v>
      </c>
      <c r="H38" s="13"/>
      <c r="I38" s="13"/>
      <c r="J38" s="13"/>
      <c r="K38" s="15"/>
      <c r="L38" s="15"/>
      <c r="M38" s="13"/>
      <c r="N38" s="13"/>
      <c r="O38" s="13"/>
      <c r="P38" s="13"/>
      <c r="Q38" s="13"/>
    </row>
    <row r="39" spans="1:25">
      <c r="A39" s="13">
        <v>37</v>
      </c>
      <c r="B39" s="16">
        <f t="shared" si="0"/>
        <v>45900</v>
      </c>
      <c r="C39" s="16">
        <f t="shared" si="2"/>
        <v>45906</v>
      </c>
      <c r="H39" s="13"/>
      <c r="I39" s="13"/>
      <c r="J39" s="13"/>
      <c r="K39" s="15"/>
      <c r="L39" s="15"/>
      <c r="M39" s="13"/>
      <c r="N39" s="13"/>
      <c r="O39" s="13"/>
      <c r="P39" s="13"/>
      <c r="Q39" s="13"/>
    </row>
    <row r="40" spans="1:25">
      <c r="A40" s="13">
        <v>38</v>
      </c>
      <c r="B40" s="16">
        <f t="shared" si="0"/>
        <v>45907</v>
      </c>
      <c r="C40" s="16">
        <f t="shared" si="2"/>
        <v>45913</v>
      </c>
      <c r="H40" s="13"/>
      <c r="I40" s="13"/>
      <c r="J40" s="13"/>
      <c r="K40" s="15"/>
      <c r="L40" s="15"/>
      <c r="M40" s="13"/>
      <c r="N40" s="13"/>
      <c r="O40" s="13"/>
      <c r="P40" s="13"/>
      <c r="Q40" s="13"/>
    </row>
    <row r="41" spans="1:25">
      <c r="A41" s="13">
        <v>39</v>
      </c>
      <c r="B41" s="16">
        <f t="shared" si="0"/>
        <v>45914</v>
      </c>
      <c r="C41" s="16">
        <f t="shared" si="2"/>
        <v>45920</v>
      </c>
      <c r="H41" s="13"/>
      <c r="I41" s="13"/>
      <c r="J41" s="13"/>
      <c r="K41" s="15"/>
      <c r="L41" s="15"/>
      <c r="M41" s="13"/>
      <c r="N41" s="13"/>
      <c r="O41" s="13"/>
      <c r="P41" s="13"/>
      <c r="Q41" s="13"/>
    </row>
    <row r="42" spans="1:25">
      <c r="A42" s="13">
        <v>40</v>
      </c>
      <c r="B42" s="16">
        <f t="shared" si="0"/>
        <v>45921</v>
      </c>
      <c r="C42" s="16">
        <f t="shared" si="2"/>
        <v>45927</v>
      </c>
      <c r="H42" s="13"/>
      <c r="I42" s="13"/>
      <c r="J42" s="13"/>
      <c r="K42" s="15"/>
      <c r="L42" s="15"/>
      <c r="M42" s="13"/>
      <c r="N42" s="13"/>
      <c r="O42" s="13"/>
      <c r="P42" s="13"/>
      <c r="Q42" s="13"/>
    </row>
    <row r="43" spans="1:25">
      <c r="A43" s="13">
        <v>41</v>
      </c>
      <c r="B43" s="16">
        <f t="shared" si="0"/>
        <v>45928</v>
      </c>
      <c r="C43" s="16">
        <f t="shared" si="2"/>
        <v>45934</v>
      </c>
      <c r="H43" s="13"/>
      <c r="I43" s="13"/>
      <c r="J43" s="13"/>
      <c r="K43" s="15"/>
      <c r="L43" s="15"/>
      <c r="M43" s="13"/>
      <c r="N43" s="13"/>
      <c r="O43" s="13"/>
      <c r="P43" s="13"/>
      <c r="Q43" s="13"/>
    </row>
    <row r="44" spans="1:25">
      <c r="A44" s="13">
        <v>42</v>
      </c>
      <c r="B44" s="16">
        <f t="shared" si="0"/>
        <v>45935</v>
      </c>
      <c r="C44" s="16">
        <f t="shared" si="2"/>
        <v>45941</v>
      </c>
      <c r="H44" s="13"/>
      <c r="I44" s="13"/>
      <c r="J44" s="13"/>
      <c r="K44" s="15"/>
      <c r="L44" s="15"/>
      <c r="M44" s="13"/>
      <c r="N44" s="13"/>
      <c r="O44" s="13"/>
      <c r="P44" s="13"/>
      <c r="Q44" s="13"/>
    </row>
    <row r="45" spans="1:25">
      <c r="A45" s="13">
        <v>43</v>
      </c>
      <c r="B45" s="16">
        <f t="shared" si="0"/>
        <v>45942</v>
      </c>
      <c r="C45" s="16">
        <f t="shared" si="2"/>
        <v>45948</v>
      </c>
    </row>
    <row r="46" spans="1:25">
      <c r="A46" s="13">
        <v>44</v>
      </c>
      <c r="B46" s="16">
        <f t="shared" si="0"/>
        <v>45949</v>
      </c>
      <c r="C46" s="16">
        <f t="shared" si="2"/>
        <v>45955</v>
      </c>
    </row>
    <row r="47" spans="1:25">
      <c r="A47" s="13">
        <v>45</v>
      </c>
      <c r="B47" s="16">
        <f t="shared" si="0"/>
        <v>45956</v>
      </c>
      <c r="C47" s="16">
        <f t="shared" si="2"/>
        <v>45962</v>
      </c>
    </row>
    <row r="48" spans="1:25">
      <c r="A48" s="13">
        <v>46</v>
      </c>
      <c r="B48" s="16">
        <f t="shared" si="0"/>
        <v>45963</v>
      </c>
      <c r="C48" s="16">
        <f t="shared" si="2"/>
        <v>45969</v>
      </c>
    </row>
    <row r="49" spans="1:3">
      <c r="A49" s="13">
        <v>47</v>
      </c>
      <c r="B49" s="16">
        <f t="shared" si="0"/>
        <v>45970</v>
      </c>
      <c r="C49" s="16">
        <f t="shared" si="2"/>
        <v>45976</v>
      </c>
    </row>
    <row r="50" spans="1:3">
      <c r="A50" s="13">
        <v>48</v>
      </c>
      <c r="B50" s="16">
        <f t="shared" si="0"/>
        <v>45977</v>
      </c>
      <c r="C50" s="16">
        <f t="shared" si="2"/>
        <v>45983</v>
      </c>
    </row>
    <row r="51" spans="1:3">
      <c r="A51" s="13">
        <v>49</v>
      </c>
      <c r="B51" s="16">
        <f t="shared" si="0"/>
        <v>45984</v>
      </c>
      <c r="C51" s="16">
        <f t="shared" si="2"/>
        <v>45990</v>
      </c>
    </row>
    <row r="52" spans="1:3">
      <c r="A52" s="13">
        <v>50</v>
      </c>
      <c r="B52" s="16">
        <f t="shared" si="0"/>
        <v>45991</v>
      </c>
      <c r="C52" s="16">
        <f t="shared" si="2"/>
        <v>45997</v>
      </c>
    </row>
    <row r="53" spans="1:3">
      <c r="A53" s="13">
        <v>51</v>
      </c>
      <c r="B53" s="16">
        <f t="shared" si="0"/>
        <v>45998</v>
      </c>
      <c r="C53" s="16">
        <f t="shared" si="2"/>
        <v>46004</v>
      </c>
    </row>
    <row r="54" spans="1:3">
      <c r="A54" s="13">
        <v>52</v>
      </c>
      <c r="B54" s="16">
        <f t="shared" si="0"/>
        <v>46005</v>
      </c>
      <c r="C54" s="16">
        <f t="shared" si="2"/>
        <v>46011</v>
      </c>
    </row>
    <row r="55" spans="1:3">
      <c r="A55" s="13">
        <v>53</v>
      </c>
      <c r="B55" s="16">
        <f t="shared" si="0"/>
        <v>46012</v>
      </c>
      <c r="C55" s="16">
        <f t="shared" si="2"/>
        <v>46018</v>
      </c>
    </row>
    <row r="56" spans="1:3">
      <c r="A56" s="13">
        <v>54</v>
      </c>
      <c r="B56" s="16">
        <f t="shared" si="0"/>
        <v>46019</v>
      </c>
      <c r="C56" s="16">
        <f t="shared" ref="C56" si="3">B57+6</f>
        <v>6</v>
      </c>
    </row>
    <row r="57" spans="1:3">
      <c r="A57" s="13">
        <v>55</v>
      </c>
    </row>
    <row r="58" spans="1:3">
      <c r="A58" s="13">
        <v>51</v>
      </c>
    </row>
    <row r="59" spans="1:3">
      <c r="A59" s="13">
        <v>52</v>
      </c>
    </row>
    <row r="60" spans="1:3">
      <c r="A60" s="13">
        <v>53</v>
      </c>
    </row>
    <row r="61" spans="1:3">
      <c r="B61" s="16"/>
      <c r="C61" s="16"/>
    </row>
  </sheetData>
  <sheetProtection algorithmName="SHA-512" hashValue="zyLifXwiTWSpPSj15VpGonwtyZ4dsUfj3PJShaf5O6ifMXz7xiv4C9Dv+rqOBEhkQcTNmFI729lS3OcZb3AYbw==" saltValue="wEqE35zKBxRRJtX6x/IgRw==" spinCount="100000" sheet="1" selectLockedCells="1" selectUnlockedCells="1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7BE6-840B-4298-9FDB-AAC46BBAE245}">
  <sheetPr>
    <tabColor theme="0" tint="-0.499984740745262"/>
    <pageSetUpPr fitToPage="1"/>
  </sheetPr>
  <dimension ref="A1:Y82"/>
  <sheetViews>
    <sheetView showZeros="0" workbookViewId="0">
      <selection activeCell="B8" sqref="B8"/>
    </sheetView>
  </sheetViews>
  <sheetFormatPr baseColWidth="10" defaultColWidth="12.5703125" defaultRowHeight="12.75"/>
  <cols>
    <col min="1" max="1" width="2.7109375" style="158" customWidth="1"/>
    <col min="2" max="2" width="15.28515625" style="283" customWidth="1"/>
    <col min="3" max="3" width="6.28515625" style="158" customWidth="1"/>
    <col min="4" max="4" width="13" style="158" customWidth="1"/>
    <col min="5" max="5" width="10.28515625" style="158" customWidth="1"/>
    <col min="6" max="6" width="16.7109375" style="158" customWidth="1"/>
    <col min="7" max="7" width="25.42578125" style="158" customWidth="1"/>
    <col min="8" max="8" width="21.140625" style="158" customWidth="1"/>
    <col min="9" max="9" width="1.140625" style="158" customWidth="1"/>
    <col min="10" max="10" width="16" style="158" customWidth="1"/>
    <col min="11" max="11" width="4.42578125" style="158" customWidth="1"/>
    <col min="12" max="12" width="18.5703125" style="158" customWidth="1"/>
    <col min="13" max="13" width="15.28515625" style="158" customWidth="1"/>
    <col min="14" max="14" width="13.7109375" style="158" customWidth="1"/>
    <col min="15" max="15" width="14.28515625" style="158" customWidth="1"/>
    <col min="16" max="16" width="4.140625" style="143" customWidth="1"/>
    <col min="17" max="17" width="15.28515625" style="158" customWidth="1"/>
    <col min="18" max="18" width="17.140625" style="158" customWidth="1"/>
    <col min="19" max="19" width="12.5703125" style="158"/>
    <col min="20" max="20" width="8.42578125" style="158" customWidth="1"/>
    <col min="21" max="259" width="12.5703125" style="158"/>
    <col min="260" max="260" width="15.28515625" style="158" customWidth="1"/>
    <col min="261" max="261" width="22.85546875" style="158" customWidth="1"/>
    <col min="262" max="262" width="16.7109375" style="158" customWidth="1"/>
    <col min="263" max="263" width="25.42578125" style="158" customWidth="1"/>
    <col min="264" max="264" width="20.42578125" style="158" customWidth="1"/>
    <col min="265" max="265" width="1.140625" style="158" customWidth="1"/>
    <col min="266" max="266" width="16" style="158" customWidth="1"/>
    <col min="267" max="267" width="4.42578125" style="158" customWidth="1"/>
    <col min="268" max="269" width="21.7109375" style="158" customWidth="1"/>
    <col min="270" max="270" width="13.7109375" style="158" customWidth="1"/>
    <col min="271" max="271" width="14.28515625" style="158" customWidth="1"/>
    <col min="272" max="272" width="10.42578125" style="158" customWidth="1"/>
    <col min="273" max="273" width="5.7109375" style="158" customWidth="1"/>
    <col min="274" max="274" width="17.140625" style="158" customWidth="1"/>
    <col min="275" max="275" width="12.5703125" style="158"/>
    <col min="276" max="276" width="8.42578125" style="158" customWidth="1"/>
    <col min="277" max="515" width="12.5703125" style="158"/>
    <col min="516" max="516" width="15.28515625" style="158" customWidth="1"/>
    <col min="517" max="517" width="22.85546875" style="158" customWidth="1"/>
    <col min="518" max="518" width="16.7109375" style="158" customWidth="1"/>
    <col min="519" max="519" width="25.42578125" style="158" customWidth="1"/>
    <col min="520" max="520" width="20.42578125" style="158" customWidth="1"/>
    <col min="521" max="521" width="1.140625" style="158" customWidth="1"/>
    <col min="522" max="522" width="16" style="158" customWidth="1"/>
    <col min="523" max="523" width="4.42578125" style="158" customWidth="1"/>
    <col min="524" max="525" width="21.7109375" style="158" customWidth="1"/>
    <col min="526" max="526" width="13.7109375" style="158" customWidth="1"/>
    <col min="527" max="527" width="14.28515625" style="158" customWidth="1"/>
    <col min="528" max="528" width="10.42578125" style="158" customWidth="1"/>
    <col min="529" max="529" width="5.7109375" style="158" customWidth="1"/>
    <col min="530" max="530" width="17.140625" style="158" customWidth="1"/>
    <col min="531" max="531" width="12.5703125" style="158"/>
    <col min="532" max="532" width="8.42578125" style="158" customWidth="1"/>
    <col min="533" max="771" width="12.5703125" style="158"/>
    <col min="772" max="772" width="15.28515625" style="158" customWidth="1"/>
    <col min="773" max="773" width="22.85546875" style="158" customWidth="1"/>
    <col min="774" max="774" width="16.7109375" style="158" customWidth="1"/>
    <col min="775" max="775" width="25.42578125" style="158" customWidth="1"/>
    <col min="776" max="776" width="20.42578125" style="158" customWidth="1"/>
    <col min="777" max="777" width="1.140625" style="158" customWidth="1"/>
    <col min="778" max="778" width="16" style="158" customWidth="1"/>
    <col min="779" max="779" width="4.42578125" style="158" customWidth="1"/>
    <col min="780" max="781" width="21.7109375" style="158" customWidth="1"/>
    <col min="782" max="782" width="13.7109375" style="158" customWidth="1"/>
    <col min="783" max="783" width="14.28515625" style="158" customWidth="1"/>
    <col min="784" max="784" width="10.42578125" style="158" customWidth="1"/>
    <col min="785" max="785" width="5.7109375" style="158" customWidth="1"/>
    <col min="786" max="786" width="17.140625" style="158" customWidth="1"/>
    <col min="787" max="787" width="12.5703125" style="158"/>
    <col min="788" max="788" width="8.42578125" style="158" customWidth="1"/>
    <col min="789" max="1027" width="12.5703125" style="158"/>
    <col min="1028" max="1028" width="15.28515625" style="158" customWidth="1"/>
    <col min="1029" max="1029" width="22.85546875" style="158" customWidth="1"/>
    <col min="1030" max="1030" width="16.7109375" style="158" customWidth="1"/>
    <col min="1031" max="1031" width="25.42578125" style="158" customWidth="1"/>
    <col min="1032" max="1032" width="20.42578125" style="158" customWidth="1"/>
    <col min="1033" max="1033" width="1.140625" style="158" customWidth="1"/>
    <col min="1034" max="1034" width="16" style="158" customWidth="1"/>
    <col min="1035" max="1035" width="4.42578125" style="158" customWidth="1"/>
    <col min="1036" max="1037" width="21.7109375" style="158" customWidth="1"/>
    <col min="1038" max="1038" width="13.7109375" style="158" customWidth="1"/>
    <col min="1039" max="1039" width="14.28515625" style="158" customWidth="1"/>
    <col min="1040" max="1040" width="10.42578125" style="158" customWidth="1"/>
    <col min="1041" max="1041" width="5.7109375" style="158" customWidth="1"/>
    <col min="1042" max="1042" width="17.140625" style="158" customWidth="1"/>
    <col min="1043" max="1043" width="12.5703125" style="158"/>
    <col min="1044" max="1044" width="8.42578125" style="158" customWidth="1"/>
    <col min="1045" max="1283" width="12.5703125" style="158"/>
    <col min="1284" max="1284" width="15.28515625" style="158" customWidth="1"/>
    <col min="1285" max="1285" width="22.85546875" style="158" customWidth="1"/>
    <col min="1286" max="1286" width="16.7109375" style="158" customWidth="1"/>
    <col min="1287" max="1287" width="25.42578125" style="158" customWidth="1"/>
    <col min="1288" max="1288" width="20.42578125" style="158" customWidth="1"/>
    <col min="1289" max="1289" width="1.140625" style="158" customWidth="1"/>
    <col min="1290" max="1290" width="16" style="158" customWidth="1"/>
    <col min="1291" max="1291" width="4.42578125" style="158" customWidth="1"/>
    <col min="1292" max="1293" width="21.7109375" style="158" customWidth="1"/>
    <col min="1294" max="1294" width="13.7109375" style="158" customWidth="1"/>
    <col min="1295" max="1295" width="14.28515625" style="158" customWidth="1"/>
    <col min="1296" max="1296" width="10.42578125" style="158" customWidth="1"/>
    <col min="1297" max="1297" width="5.7109375" style="158" customWidth="1"/>
    <col min="1298" max="1298" width="17.140625" style="158" customWidth="1"/>
    <col min="1299" max="1299" width="12.5703125" style="158"/>
    <col min="1300" max="1300" width="8.42578125" style="158" customWidth="1"/>
    <col min="1301" max="1539" width="12.5703125" style="158"/>
    <col min="1540" max="1540" width="15.28515625" style="158" customWidth="1"/>
    <col min="1541" max="1541" width="22.85546875" style="158" customWidth="1"/>
    <col min="1542" max="1542" width="16.7109375" style="158" customWidth="1"/>
    <col min="1543" max="1543" width="25.42578125" style="158" customWidth="1"/>
    <col min="1544" max="1544" width="20.42578125" style="158" customWidth="1"/>
    <col min="1545" max="1545" width="1.140625" style="158" customWidth="1"/>
    <col min="1546" max="1546" width="16" style="158" customWidth="1"/>
    <col min="1547" max="1547" width="4.42578125" style="158" customWidth="1"/>
    <col min="1548" max="1549" width="21.7109375" style="158" customWidth="1"/>
    <col min="1550" max="1550" width="13.7109375" style="158" customWidth="1"/>
    <col min="1551" max="1551" width="14.28515625" style="158" customWidth="1"/>
    <col min="1552" max="1552" width="10.42578125" style="158" customWidth="1"/>
    <col min="1553" max="1553" width="5.7109375" style="158" customWidth="1"/>
    <col min="1554" max="1554" width="17.140625" style="158" customWidth="1"/>
    <col min="1555" max="1555" width="12.5703125" style="158"/>
    <col min="1556" max="1556" width="8.42578125" style="158" customWidth="1"/>
    <col min="1557" max="1795" width="12.5703125" style="158"/>
    <col min="1796" max="1796" width="15.28515625" style="158" customWidth="1"/>
    <col min="1797" max="1797" width="22.85546875" style="158" customWidth="1"/>
    <col min="1798" max="1798" width="16.7109375" style="158" customWidth="1"/>
    <col min="1799" max="1799" width="25.42578125" style="158" customWidth="1"/>
    <col min="1800" max="1800" width="20.42578125" style="158" customWidth="1"/>
    <col min="1801" max="1801" width="1.140625" style="158" customWidth="1"/>
    <col min="1802" max="1802" width="16" style="158" customWidth="1"/>
    <col min="1803" max="1803" width="4.42578125" style="158" customWidth="1"/>
    <col min="1804" max="1805" width="21.7109375" style="158" customWidth="1"/>
    <col min="1806" max="1806" width="13.7109375" style="158" customWidth="1"/>
    <col min="1807" max="1807" width="14.28515625" style="158" customWidth="1"/>
    <col min="1808" max="1808" width="10.42578125" style="158" customWidth="1"/>
    <col min="1809" max="1809" width="5.7109375" style="158" customWidth="1"/>
    <col min="1810" max="1810" width="17.140625" style="158" customWidth="1"/>
    <col min="1811" max="1811" width="12.5703125" style="158"/>
    <col min="1812" max="1812" width="8.42578125" style="158" customWidth="1"/>
    <col min="1813" max="2051" width="12.5703125" style="158"/>
    <col min="2052" max="2052" width="15.28515625" style="158" customWidth="1"/>
    <col min="2053" max="2053" width="22.85546875" style="158" customWidth="1"/>
    <col min="2054" max="2054" width="16.7109375" style="158" customWidth="1"/>
    <col min="2055" max="2055" width="25.42578125" style="158" customWidth="1"/>
    <col min="2056" max="2056" width="20.42578125" style="158" customWidth="1"/>
    <col min="2057" max="2057" width="1.140625" style="158" customWidth="1"/>
    <col min="2058" max="2058" width="16" style="158" customWidth="1"/>
    <col min="2059" max="2059" width="4.42578125" style="158" customWidth="1"/>
    <col min="2060" max="2061" width="21.7109375" style="158" customWidth="1"/>
    <col min="2062" max="2062" width="13.7109375" style="158" customWidth="1"/>
    <col min="2063" max="2063" width="14.28515625" style="158" customWidth="1"/>
    <col min="2064" max="2064" width="10.42578125" style="158" customWidth="1"/>
    <col min="2065" max="2065" width="5.7109375" style="158" customWidth="1"/>
    <col min="2066" max="2066" width="17.140625" style="158" customWidth="1"/>
    <col min="2067" max="2067" width="12.5703125" style="158"/>
    <col min="2068" max="2068" width="8.42578125" style="158" customWidth="1"/>
    <col min="2069" max="2307" width="12.5703125" style="158"/>
    <col min="2308" max="2308" width="15.28515625" style="158" customWidth="1"/>
    <col min="2309" max="2309" width="22.85546875" style="158" customWidth="1"/>
    <col min="2310" max="2310" width="16.7109375" style="158" customWidth="1"/>
    <col min="2311" max="2311" width="25.42578125" style="158" customWidth="1"/>
    <col min="2312" max="2312" width="20.42578125" style="158" customWidth="1"/>
    <col min="2313" max="2313" width="1.140625" style="158" customWidth="1"/>
    <col min="2314" max="2314" width="16" style="158" customWidth="1"/>
    <col min="2315" max="2315" width="4.42578125" style="158" customWidth="1"/>
    <col min="2316" max="2317" width="21.7109375" style="158" customWidth="1"/>
    <col min="2318" max="2318" width="13.7109375" style="158" customWidth="1"/>
    <col min="2319" max="2319" width="14.28515625" style="158" customWidth="1"/>
    <col min="2320" max="2320" width="10.42578125" style="158" customWidth="1"/>
    <col min="2321" max="2321" width="5.7109375" style="158" customWidth="1"/>
    <col min="2322" max="2322" width="17.140625" style="158" customWidth="1"/>
    <col min="2323" max="2323" width="12.5703125" style="158"/>
    <col min="2324" max="2324" width="8.42578125" style="158" customWidth="1"/>
    <col min="2325" max="2563" width="12.5703125" style="158"/>
    <col min="2564" max="2564" width="15.28515625" style="158" customWidth="1"/>
    <col min="2565" max="2565" width="22.85546875" style="158" customWidth="1"/>
    <col min="2566" max="2566" width="16.7109375" style="158" customWidth="1"/>
    <col min="2567" max="2567" width="25.42578125" style="158" customWidth="1"/>
    <col min="2568" max="2568" width="20.42578125" style="158" customWidth="1"/>
    <col min="2569" max="2569" width="1.140625" style="158" customWidth="1"/>
    <col min="2570" max="2570" width="16" style="158" customWidth="1"/>
    <col min="2571" max="2571" width="4.42578125" style="158" customWidth="1"/>
    <col min="2572" max="2573" width="21.7109375" style="158" customWidth="1"/>
    <col min="2574" max="2574" width="13.7109375" style="158" customWidth="1"/>
    <col min="2575" max="2575" width="14.28515625" style="158" customWidth="1"/>
    <col min="2576" max="2576" width="10.42578125" style="158" customWidth="1"/>
    <col min="2577" max="2577" width="5.7109375" style="158" customWidth="1"/>
    <col min="2578" max="2578" width="17.140625" style="158" customWidth="1"/>
    <col min="2579" max="2579" width="12.5703125" style="158"/>
    <col min="2580" max="2580" width="8.42578125" style="158" customWidth="1"/>
    <col min="2581" max="2819" width="12.5703125" style="158"/>
    <col min="2820" max="2820" width="15.28515625" style="158" customWidth="1"/>
    <col min="2821" max="2821" width="22.85546875" style="158" customWidth="1"/>
    <col min="2822" max="2822" width="16.7109375" style="158" customWidth="1"/>
    <col min="2823" max="2823" width="25.42578125" style="158" customWidth="1"/>
    <col min="2824" max="2824" width="20.42578125" style="158" customWidth="1"/>
    <col min="2825" max="2825" width="1.140625" style="158" customWidth="1"/>
    <col min="2826" max="2826" width="16" style="158" customWidth="1"/>
    <col min="2827" max="2827" width="4.42578125" style="158" customWidth="1"/>
    <col min="2828" max="2829" width="21.7109375" style="158" customWidth="1"/>
    <col min="2830" max="2830" width="13.7109375" style="158" customWidth="1"/>
    <col min="2831" max="2831" width="14.28515625" style="158" customWidth="1"/>
    <col min="2832" max="2832" width="10.42578125" style="158" customWidth="1"/>
    <col min="2833" max="2833" width="5.7109375" style="158" customWidth="1"/>
    <col min="2834" max="2834" width="17.140625" style="158" customWidth="1"/>
    <col min="2835" max="2835" width="12.5703125" style="158"/>
    <col min="2836" max="2836" width="8.42578125" style="158" customWidth="1"/>
    <col min="2837" max="3075" width="12.5703125" style="158"/>
    <col min="3076" max="3076" width="15.28515625" style="158" customWidth="1"/>
    <col min="3077" max="3077" width="22.85546875" style="158" customWidth="1"/>
    <col min="3078" max="3078" width="16.7109375" style="158" customWidth="1"/>
    <col min="3079" max="3079" width="25.42578125" style="158" customWidth="1"/>
    <col min="3080" max="3080" width="20.42578125" style="158" customWidth="1"/>
    <col min="3081" max="3081" width="1.140625" style="158" customWidth="1"/>
    <col min="3082" max="3082" width="16" style="158" customWidth="1"/>
    <col min="3083" max="3083" width="4.42578125" style="158" customWidth="1"/>
    <col min="3084" max="3085" width="21.7109375" style="158" customWidth="1"/>
    <col min="3086" max="3086" width="13.7109375" style="158" customWidth="1"/>
    <col min="3087" max="3087" width="14.28515625" style="158" customWidth="1"/>
    <col min="3088" max="3088" width="10.42578125" style="158" customWidth="1"/>
    <col min="3089" max="3089" width="5.7109375" style="158" customWidth="1"/>
    <col min="3090" max="3090" width="17.140625" style="158" customWidth="1"/>
    <col min="3091" max="3091" width="12.5703125" style="158"/>
    <col min="3092" max="3092" width="8.42578125" style="158" customWidth="1"/>
    <col min="3093" max="3331" width="12.5703125" style="158"/>
    <col min="3332" max="3332" width="15.28515625" style="158" customWidth="1"/>
    <col min="3333" max="3333" width="22.85546875" style="158" customWidth="1"/>
    <col min="3334" max="3334" width="16.7109375" style="158" customWidth="1"/>
    <col min="3335" max="3335" width="25.42578125" style="158" customWidth="1"/>
    <col min="3336" max="3336" width="20.42578125" style="158" customWidth="1"/>
    <col min="3337" max="3337" width="1.140625" style="158" customWidth="1"/>
    <col min="3338" max="3338" width="16" style="158" customWidth="1"/>
    <col min="3339" max="3339" width="4.42578125" style="158" customWidth="1"/>
    <col min="3340" max="3341" width="21.7109375" style="158" customWidth="1"/>
    <col min="3342" max="3342" width="13.7109375" style="158" customWidth="1"/>
    <col min="3343" max="3343" width="14.28515625" style="158" customWidth="1"/>
    <col min="3344" max="3344" width="10.42578125" style="158" customWidth="1"/>
    <col min="3345" max="3345" width="5.7109375" style="158" customWidth="1"/>
    <col min="3346" max="3346" width="17.140625" style="158" customWidth="1"/>
    <col min="3347" max="3347" width="12.5703125" style="158"/>
    <col min="3348" max="3348" width="8.42578125" style="158" customWidth="1"/>
    <col min="3349" max="3587" width="12.5703125" style="158"/>
    <col min="3588" max="3588" width="15.28515625" style="158" customWidth="1"/>
    <col min="3589" max="3589" width="22.85546875" style="158" customWidth="1"/>
    <col min="3590" max="3590" width="16.7109375" style="158" customWidth="1"/>
    <col min="3591" max="3591" width="25.42578125" style="158" customWidth="1"/>
    <col min="3592" max="3592" width="20.42578125" style="158" customWidth="1"/>
    <col min="3593" max="3593" width="1.140625" style="158" customWidth="1"/>
    <col min="3594" max="3594" width="16" style="158" customWidth="1"/>
    <col min="3595" max="3595" width="4.42578125" style="158" customWidth="1"/>
    <col min="3596" max="3597" width="21.7109375" style="158" customWidth="1"/>
    <col min="3598" max="3598" width="13.7109375" style="158" customWidth="1"/>
    <col min="3599" max="3599" width="14.28515625" style="158" customWidth="1"/>
    <col min="3600" max="3600" width="10.42578125" style="158" customWidth="1"/>
    <col min="3601" max="3601" width="5.7109375" style="158" customWidth="1"/>
    <col min="3602" max="3602" width="17.140625" style="158" customWidth="1"/>
    <col min="3603" max="3603" width="12.5703125" style="158"/>
    <col min="3604" max="3604" width="8.42578125" style="158" customWidth="1"/>
    <col min="3605" max="3843" width="12.5703125" style="158"/>
    <col min="3844" max="3844" width="15.28515625" style="158" customWidth="1"/>
    <col min="3845" max="3845" width="22.85546875" style="158" customWidth="1"/>
    <col min="3846" max="3846" width="16.7109375" style="158" customWidth="1"/>
    <col min="3847" max="3847" width="25.42578125" style="158" customWidth="1"/>
    <col min="3848" max="3848" width="20.42578125" style="158" customWidth="1"/>
    <col min="3849" max="3849" width="1.140625" style="158" customWidth="1"/>
    <col min="3850" max="3850" width="16" style="158" customWidth="1"/>
    <col min="3851" max="3851" width="4.42578125" style="158" customWidth="1"/>
    <col min="3852" max="3853" width="21.7109375" style="158" customWidth="1"/>
    <col min="3854" max="3854" width="13.7109375" style="158" customWidth="1"/>
    <col min="3855" max="3855" width="14.28515625" style="158" customWidth="1"/>
    <col min="3856" max="3856" width="10.42578125" style="158" customWidth="1"/>
    <col min="3857" max="3857" width="5.7109375" style="158" customWidth="1"/>
    <col min="3858" max="3858" width="17.140625" style="158" customWidth="1"/>
    <col min="3859" max="3859" width="12.5703125" style="158"/>
    <col min="3860" max="3860" width="8.42578125" style="158" customWidth="1"/>
    <col min="3861" max="4099" width="12.5703125" style="158"/>
    <col min="4100" max="4100" width="15.28515625" style="158" customWidth="1"/>
    <col min="4101" max="4101" width="22.85546875" style="158" customWidth="1"/>
    <col min="4102" max="4102" width="16.7109375" style="158" customWidth="1"/>
    <col min="4103" max="4103" width="25.42578125" style="158" customWidth="1"/>
    <col min="4104" max="4104" width="20.42578125" style="158" customWidth="1"/>
    <col min="4105" max="4105" width="1.140625" style="158" customWidth="1"/>
    <col min="4106" max="4106" width="16" style="158" customWidth="1"/>
    <col min="4107" max="4107" width="4.42578125" style="158" customWidth="1"/>
    <col min="4108" max="4109" width="21.7109375" style="158" customWidth="1"/>
    <col min="4110" max="4110" width="13.7109375" style="158" customWidth="1"/>
    <col min="4111" max="4111" width="14.28515625" style="158" customWidth="1"/>
    <col min="4112" max="4112" width="10.42578125" style="158" customWidth="1"/>
    <col min="4113" max="4113" width="5.7109375" style="158" customWidth="1"/>
    <col min="4114" max="4114" width="17.140625" style="158" customWidth="1"/>
    <col min="4115" max="4115" width="12.5703125" style="158"/>
    <col min="4116" max="4116" width="8.42578125" style="158" customWidth="1"/>
    <col min="4117" max="4355" width="12.5703125" style="158"/>
    <col min="4356" max="4356" width="15.28515625" style="158" customWidth="1"/>
    <col min="4357" max="4357" width="22.85546875" style="158" customWidth="1"/>
    <col min="4358" max="4358" width="16.7109375" style="158" customWidth="1"/>
    <col min="4359" max="4359" width="25.42578125" style="158" customWidth="1"/>
    <col min="4360" max="4360" width="20.42578125" style="158" customWidth="1"/>
    <col min="4361" max="4361" width="1.140625" style="158" customWidth="1"/>
    <col min="4362" max="4362" width="16" style="158" customWidth="1"/>
    <col min="4363" max="4363" width="4.42578125" style="158" customWidth="1"/>
    <col min="4364" max="4365" width="21.7109375" style="158" customWidth="1"/>
    <col min="4366" max="4366" width="13.7109375" style="158" customWidth="1"/>
    <col min="4367" max="4367" width="14.28515625" style="158" customWidth="1"/>
    <col min="4368" max="4368" width="10.42578125" style="158" customWidth="1"/>
    <col min="4369" max="4369" width="5.7109375" style="158" customWidth="1"/>
    <col min="4370" max="4370" width="17.140625" style="158" customWidth="1"/>
    <col min="4371" max="4371" width="12.5703125" style="158"/>
    <col min="4372" max="4372" width="8.42578125" style="158" customWidth="1"/>
    <col min="4373" max="4611" width="12.5703125" style="158"/>
    <col min="4612" max="4612" width="15.28515625" style="158" customWidth="1"/>
    <col min="4613" max="4613" width="22.85546875" style="158" customWidth="1"/>
    <col min="4614" max="4614" width="16.7109375" style="158" customWidth="1"/>
    <col min="4615" max="4615" width="25.42578125" style="158" customWidth="1"/>
    <col min="4616" max="4616" width="20.42578125" style="158" customWidth="1"/>
    <col min="4617" max="4617" width="1.140625" style="158" customWidth="1"/>
    <col min="4618" max="4618" width="16" style="158" customWidth="1"/>
    <col min="4619" max="4619" width="4.42578125" style="158" customWidth="1"/>
    <col min="4620" max="4621" width="21.7109375" style="158" customWidth="1"/>
    <col min="4622" max="4622" width="13.7109375" style="158" customWidth="1"/>
    <col min="4623" max="4623" width="14.28515625" style="158" customWidth="1"/>
    <col min="4624" max="4624" width="10.42578125" style="158" customWidth="1"/>
    <col min="4625" max="4625" width="5.7109375" style="158" customWidth="1"/>
    <col min="4626" max="4626" width="17.140625" style="158" customWidth="1"/>
    <col min="4627" max="4627" width="12.5703125" style="158"/>
    <col min="4628" max="4628" width="8.42578125" style="158" customWidth="1"/>
    <col min="4629" max="4867" width="12.5703125" style="158"/>
    <col min="4868" max="4868" width="15.28515625" style="158" customWidth="1"/>
    <col min="4869" max="4869" width="22.85546875" style="158" customWidth="1"/>
    <col min="4870" max="4870" width="16.7109375" style="158" customWidth="1"/>
    <col min="4871" max="4871" width="25.42578125" style="158" customWidth="1"/>
    <col min="4872" max="4872" width="20.42578125" style="158" customWidth="1"/>
    <col min="4873" max="4873" width="1.140625" style="158" customWidth="1"/>
    <col min="4874" max="4874" width="16" style="158" customWidth="1"/>
    <col min="4875" max="4875" width="4.42578125" style="158" customWidth="1"/>
    <col min="4876" max="4877" width="21.7109375" style="158" customWidth="1"/>
    <col min="4878" max="4878" width="13.7109375" style="158" customWidth="1"/>
    <col min="4879" max="4879" width="14.28515625" style="158" customWidth="1"/>
    <col min="4880" max="4880" width="10.42578125" style="158" customWidth="1"/>
    <col min="4881" max="4881" width="5.7109375" style="158" customWidth="1"/>
    <col min="4882" max="4882" width="17.140625" style="158" customWidth="1"/>
    <col min="4883" max="4883" width="12.5703125" style="158"/>
    <col min="4884" max="4884" width="8.42578125" style="158" customWidth="1"/>
    <col min="4885" max="5123" width="12.5703125" style="158"/>
    <col min="5124" max="5124" width="15.28515625" style="158" customWidth="1"/>
    <col min="5125" max="5125" width="22.85546875" style="158" customWidth="1"/>
    <col min="5126" max="5126" width="16.7109375" style="158" customWidth="1"/>
    <col min="5127" max="5127" width="25.42578125" style="158" customWidth="1"/>
    <col min="5128" max="5128" width="20.42578125" style="158" customWidth="1"/>
    <col min="5129" max="5129" width="1.140625" style="158" customWidth="1"/>
    <col min="5130" max="5130" width="16" style="158" customWidth="1"/>
    <col min="5131" max="5131" width="4.42578125" style="158" customWidth="1"/>
    <col min="5132" max="5133" width="21.7109375" style="158" customWidth="1"/>
    <col min="5134" max="5134" width="13.7109375" style="158" customWidth="1"/>
    <col min="5135" max="5135" width="14.28515625" style="158" customWidth="1"/>
    <col min="5136" max="5136" width="10.42578125" style="158" customWidth="1"/>
    <col min="5137" max="5137" width="5.7109375" style="158" customWidth="1"/>
    <col min="5138" max="5138" width="17.140625" style="158" customWidth="1"/>
    <col min="5139" max="5139" width="12.5703125" style="158"/>
    <col min="5140" max="5140" width="8.42578125" style="158" customWidth="1"/>
    <col min="5141" max="5379" width="12.5703125" style="158"/>
    <col min="5380" max="5380" width="15.28515625" style="158" customWidth="1"/>
    <col min="5381" max="5381" width="22.85546875" style="158" customWidth="1"/>
    <col min="5382" max="5382" width="16.7109375" style="158" customWidth="1"/>
    <col min="5383" max="5383" width="25.42578125" style="158" customWidth="1"/>
    <col min="5384" max="5384" width="20.42578125" style="158" customWidth="1"/>
    <col min="5385" max="5385" width="1.140625" style="158" customWidth="1"/>
    <col min="5386" max="5386" width="16" style="158" customWidth="1"/>
    <col min="5387" max="5387" width="4.42578125" style="158" customWidth="1"/>
    <col min="5388" max="5389" width="21.7109375" style="158" customWidth="1"/>
    <col min="5390" max="5390" width="13.7109375" style="158" customWidth="1"/>
    <col min="5391" max="5391" width="14.28515625" style="158" customWidth="1"/>
    <col min="5392" max="5392" width="10.42578125" style="158" customWidth="1"/>
    <col min="5393" max="5393" width="5.7109375" style="158" customWidth="1"/>
    <col min="5394" max="5394" width="17.140625" style="158" customWidth="1"/>
    <col min="5395" max="5395" width="12.5703125" style="158"/>
    <col min="5396" max="5396" width="8.42578125" style="158" customWidth="1"/>
    <col min="5397" max="5635" width="12.5703125" style="158"/>
    <col min="5636" max="5636" width="15.28515625" style="158" customWidth="1"/>
    <col min="5637" max="5637" width="22.85546875" style="158" customWidth="1"/>
    <col min="5638" max="5638" width="16.7109375" style="158" customWidth="1"/>
    <col min="5639" max="5639" width="25.42578125" style="158" customWidth="1"/>
    <col min="5640" max="5640" width="20.42578125" style="158" customWidth="1"/>
    <col min="5641" max="5641" width="1.140625" style="158" customWidth="1"/>
    <col min="5642" max="5642" width="16" style="158" customWidth="1"/>
    <col min="5643" max="5643" width="4.42578125" style="158" customWidth="1"/>
    <col min="5644" max="5645" width="21.7109375" style="158" customWidth="1"/>
    <col min="5646" max="5646" width="13.7109375" style="158" customWidth="1"/>
    <col min="5647" max="5647" width="14.28515625" style="158" customWidth="1"/>
    <col min="5648" max="5648" width="10.42578125" style="158" customWidth="1"/>
    <col min="5649" max="5649" width="5.7109375" style="158" customWidth="1"/>
    <col min="5650" max="5650" width="17.140625" style="158" customWidth="1"/>
    <col min="5651" max="5651" width="12.5703125" style="158"/>
    <col min="5652" max="5652" width="8.42578125" style="158" customWidth="1"/>
    <col min="5653" max="5891" width="12.5703125" style="158"/>
    <col min="5892" max="5892" width="15.28515625" style="158" customWidth="1"/>
    <col min="5893" max="5893" width="22.85546875" style="158" customWidth="1"/>
    <col min="5894" max="5894" width="16.7109375" style="158" customWidth="1"/>
    <col min="5895" max="5895" width="25.42578125" style="158" customWidth="1"/>
    <col min="5896" max="5896" width="20.42578125" style="158" customWidth="1"/>
    <col min="5897" max="5897" width="1.140625" style="158" customWidth="1"/>
    <col min="5898" max="5898" width="16" style="158" customWidth="1"/>
    <col min="5899" max="5899" width="4.42578125" style="158" customWidth="1"/>
    <col min="5900" max="5901" width="21.7109375" style="158" customWidth="1"/>
    <col min="5902" max="5902" width="13.7109375" style="158" customWidth="1"/>
    <col min="5903" max="5903" width="14.28515625" style="158" customWidth="1"/>
    <col min="5904" max="5904" width="10.42578125" style="158" customWidth="1"/>
    <col min="5905" max="5905" width="5.7109375" style="158" customWidth="1"/>
    <col min="5906" max="5906" width="17.140625" style="158" customWidth="1"/>
    <col min="5907" max="5907" width="12.5703125" style="158"/>
    <col min="5908" max="5908" width="8.42578125" style="158" customWidth="1"/>
    <col min="5909" max="6147" width="12.5703125" style="158"/>
    <col min="6148" max="6148" width="15.28515625" style="158" customWidth="1"/>
    <col min="6149" max="6149" width="22.85546875" style="158" customWidth="1"/>
    <col min="6150" max="6150" width="16.7109375" style="158" customWidth="1"/>
    <col min="6151" max="6151" width="25.42578125" style="158" customWidth="1"/>
    <col min="6152" max="6152" width="20.42578125" style="158" customWidth="1"/>
    <col min="6153" max="6153" width="1.140625" style="158" customWidth="1"/>
    <col min="6154" max="6154" width="16" style="158" customWidth="1"/>
    <col min="6155" max="6155" width="4.42578125" style="158" customWidth="1"/>
    <col min="6156" max="6157" width="21.7109375" style="158" customWidth="1"/>
    <col min="6158" max="6158" width="13.7109375" style="158" customWidth="1"/>
    <col min="6159" max="6159" width="14.28515625" style="158" customWidth="1"/>
    <col min="6160" max="6160" width="10.42578125" style="158" customWidth="1"/>
    <col min="6161" max="6161" width="5.7109375" style="158" customWidth="1"/>
    <col min="6162" max="6162" width="17.140625" style="158" customWidth="1"/>
    <col min="6163" max="6163" width="12.5703125" style="158"/>
    <col min="6164" max="6164" width="8.42578125" style="158" customWidth="1"/>
    <col min="6165" max="6403" width="12.5703125" style="158"/>
    <col min="6404" max="6404" width="15.28515625" style="158" customWidth="1"/>
    <col min="6405" max="6405" width="22.85546875" style="158" customWidth="1"/>
    <col min="6406" max="6406" width="16.7109375" style="158" customWidth="1"/>
    <col min="6407" max="6407" width="25.42578125" style="158" customWidth="1"/>
    <col min="6408" max="6408" width="20.42578125" style="158" customWidth="1"/>
    <col min="6409" max="6409" width="1.140625" style="158" customWidth="1"/>
    <col min="6410" max="6410" width="16" style="158" customWidth="1"/>
    <col min="6411" max="6411" width="4.42578125" style="158" customWidth="1"/>
    <col min="6412" max="6413" width="21.7109375" style="158" customWidth="1"/>
    <col min="6414" max="6414" width="13.7109375" style="158" customWidth="1"/>
    <col min="6415" max="6415" width="14.28515625" style="158" customWidth="1"/>
    <col min="6416" max="6416" width="10.42578125" style="158" customWidth="1"/>
    <col min="6417" max="6417" width="5.7109375" style="158" customWidth="1"/>
    <col min="6418" max="6418" width="17.140625" style="158" customWidth="1"/>
    <col min="6419" max="6419" width="12.5703125" style="158"/>
    <col min="6420" max="6420" width="8.42578125" style="158" customWidth="1"/>
    <col min="6421" max="6659" width="12.5703125" style="158"/>
    <col min="6660" max="6660" width="15.28515625" style="158" customWidth="1"/>
    <col min="6661" max="6661" width="22.85546875" style="158" customWidth="1"/>
    <col min="6662" max="6662" width="16.7109375" style="158" customWidth="1"/>
    <col min="6663" max="6663" width="25.42578125" style="158" customWidth="1"/>
    <col min="6664" max="6664" width="20.42578125" style="158" customWidth="1"/>
    <col min="6665" max="6665" width="1.140625" style="158" customWidth="1"/>
    <col min="6666" max="6666" width="16" style="158" customWidth="1"/>
    <col min="6667" max="6667" width="4.42578125" style="158" customWidth="1"/>
    <col min="6668" max="6669" width="21.7109375" style="158" customWidth="1"/>
    <col min="6670" max="6670" width="13.7109375" style="158" customWidth="1"/>
    <col min="6671" max="6671" width="14.28515625" style="158" customWidth="1"/>
    <col min="6672" max="6672" width="10.42578125" style="158" customWidth="1"/>
    <col min="6673" max="6673" width="5.7109375" style="158" customWidth="1"/>
    <col min="6674" max="6674" width="17.140625" style="158" customWidth="1"/>
    <col min="6675" max="6675" width="12.5703125" style="158"/>
    <col min="6676" max="6676" width="8.42578125" style="158" customWidth="1"/>
    <col min="6677" max="6915" width="12.5703125" style="158"/>
    <col min="6916" max="6916" width="15.28515625" style="158" customWidth="1"/>
    <col min="6917" max="6917" width="22.85546875" style="158" customWidth="1"/>
    <col min="6918" max="6918" width="16.7109375" style="158" customWidth="1"/>
    <col min="6919" max="6919" width="25.42578125" style="158" customWidth="1"/>
    <col min="6920" max="6920" width="20.42578125" style="158" customWidth="1"/>
    <col min="6921" max="6921" width="1.140625" style="158" customWidth="1"/>
    <col min="6922" max="6922" width="16" style="158" customWidth="1"/>
    <col min="6923" max="6923" width="4.42578125" style="158" customWidth="1"/>
    <col min="6924" max="6925" width="21.7109375" style="158" customWidth="1"/>
    <col min="6926" max="6926" width="13.7109375" style="158" customWidth="1"/>
    <col min="6927" max="6927" width="14.28515625" style="158" customWidth="1"/>
    <col min="6928" max="6928" width="10.42578125" style="158" customWidth="1"/>
    <col min="6929" max="6929" width="5.7109375" style="158" customWidth="1"/>
    <col min="6930" max="6930" width="17.140625" style="158" customWidth="1"/>
    <col min="6931" max="6931" width="12.5703125" style="158"/>
    <col min="6932" max="6932" width="8.42578125" style="158" customWidth="1"/>
    <col min="6933" max="7171" width="12.5703125" style="158"/>
    <col min="7172" max="7172" width="15.28515625" style="158" customWidth="1"/>
    <col min="7173" max="7173" width="22.85546875" style="158" customWidth="1"/>
    <col min="7174" max="7174" width="16.7109375" style="158" customWidth="1"/>
    <col min="7175" max="7175" width="25.42578125" style="158" customWidth="1"/>
    <col min="7176" max="7176" width="20.42578125" style="158" customWidth="1"/>
    <col min="7177" max="7177" width="1.140625" style="158" customWidth="1"/>
    <col min="7178" max="7178" width="16" style="158" customWidth="1"/>
    <col min="7179" max="7179" width="4.42578125" style="158" customWidth="1"/>
    <col min="7180" max="7181" width="21.7109375" style="158" customWidth="1"/>
    <col min="7182" max="7182" width="13.7109375" style="158" customWidth="1"/>
    <col min="7183" max="7183" width="14.28515625" style="158" customWidth="1"/>
    <col min="7184" max="7184" width="10.42578125" style="158" customWidth="1"/>
    <col min="7185" max="7185" width="5.7109375" style="158" customWidth="1"/>
    <col min="7186" max="7186" width="17.140625" style="158" customWidth="1"/>
    <col min="7187" max="7187" width="12.5703125" style="158"/>
    <col min="7188" max="7188" width="8.42578125" style="158" customWidth="1"/>
    <col min="7189" max="7427" width="12.5703125" style="158"/>
    <col min="7428" max="7428" width="15.28515625" style="158" customWidth="1"/>
    <col min="7429" max="7429" width="22.85546875" style="158" customWidth="1"/>
    <col min="7430" max="7430" width="16.7109375" style="158" customWidth="1"/>
    <col min="7431" max="7431" width="25.42578125" style="158" customWidth="1"/>
    <col min="7432" max="7432" width="20.42578125" style="158" customWidth="1"/>
    <col min="7433" max="7433" width="1.140625" style="158" customWidth="1"/>
    <col min="7434" max="7434" width="16" style="158" customWidth="1"/>
    <col min="7435" max="7435" width="4.42578125" style="158" customWidth="1"/>
    <col min="7436" max="7437" width="21.7109375" style="158" customWidth="1"/>
    <col min="7438" max="7438" width="13.7109375" style="158" customWidth="1"/>
    <col min="7439" max="7439" width="14.28515625" style="158" customWidth="1"/>
    <col min="7440" max="7440" width="10.42578125" style="158" customWidth="1"/>
    <col min="7441" max="7441" width="5.7109375" style="158" customWidth="1"/>
    <col min="7442" max="7442" width="17.140625" style="158" customWidth="1"/>
    <col min="7443" max="7443" width="12.5703125" style="158"/>
    <col min="7444" max="7444" width="8.42578125" style="158" customWidth="1"/>
    <col min="7445" max="7683" width="12.5703125" style="158"/>
    <col min="7684" max="7684" width="15.28515625" style="158" customWidth="1"/>
    <col min="7685" max="7685" width="22.85546875" style="158" customWidth="1"/>
    <col min="7686" max="7686" width="16.7109375" style="158" customWidth="1"/>
    <col min="7687" max="7687" width="25.42578125" style="158" customWidth="1"/>
    <col min="7688" max="7688" width="20.42578125" style="158" customWidth="1"/>
    <col min="7689" max="7689" width="1.140625" style="158" customWidth="1"/>
    <col min="7690" max="7690" width="16" style="158" customWidth="1"/>
    <col min="7691" max="7691" width="4.42578125" style="158" customWidth="1"/>
    <col min="7692" max="7693" width="21.7109375" style="158" customWidth="1"/>
    <col min="7694" max="7694" width="13.7109375" style="158" customWidth="1"/>
    <col min="7695" max="7695" width="14.28515625" style="158" customWidth="1"/>
    <col min="7696" max="7696" width="10.42578125" style="158" customWidth="1"/>
    <col min="7697" max="7697" width="5.7109375" style="158" customWidth="1"/>
    <col min="7698" max="7698" width="17.140625" style="158" customWidth="1"/>
    <col min="7699" max="7699" width="12.5703125" style="158"/>
    <col min="7700" max="7700" width="8.42578125" style="158" customWidth="1"/>
    <col min="7701" max="7939" width="12.5703125" style="158"/>
    <col min="7940" max="7940" width="15.28515625" style="158" customWidth="1"/>
    <col min="7941" max="7941" width="22.85546875" style="158" customWidth="1"/>
    <col min="7942" max="7942" width="16.7109375" style="158" customWidth="1"/>
    <col min="7943" max="7943" width="25.42578125" style="158" customWidth="1"/>
    <col min="7944" max="7944" width="20.42578125" style="158" customWidth="1"/>
    <col min="7945" max="7945" width="1.140625" style="158" customWidth="1"/>
    <col min="7946" max="7946" width="16" style="158" customWidth="1"/>
    <col min="7947" max="7947" width="4.42578125" style="158" customWidth="1"/>
    <col min="7948" max="7949" width="21.7109375" style="158" customWidth="1"/>
    <col min="7950" max="7950" width="13.7109375" style="158" customWidth="1"/>
    <col min="7951" max="7951" width="14.28515625" style="158" customWidth="1"/>
    <col min="7952" max="7952" width="10.42578125" style="158" customWidth="1"/>
    <col min="7953" max="7953" width="5.7109375" style="158" customWidth="1"/>
    <col min="7954" max="7954" width="17.140625" style="158" customWidth="1"/>
    <col min="7955" max="7955" width="12.5703125" style="158"/>
    <col min="7956" max="7956" width="8.42578125" style="158" customWidth="1"/>
    <col min="7957" max="8195" width="12.5703125" style="158"/>
    <col min="8196" max="8196" width="15.28515625" style="158" customWidth="1"/>
    <col min="8197" max="8197" width="22.85546875" style="158" customWidth="1"/>
    <col min="8198" max="8198" width="16.7109375" style="158" customWidth="1"/>
    <col min="8199" max="8199" width="25.42578125" style="158" customWidth="1"/>
    <col min="8200" max="8200" width="20.42578125" style="158" customWidth="1"/>
    <col min="8201" max="8201" width="1.140625" style="158" customWidth="1"/>
    <col min="8202" max="8202" width="16" style="158" customWidth="1"/>
    <col min="8203" max="8203" width="4.42578125" style="158" customWidth="1"/>
    <col min="8204" max="8205" width="21.7109375" style="158" customWidth="1"/>
    <col min="8206" max="8206" width="13.7109375" style="158" customWidth="1"/>
    <col min="8207" max="8207" width="14.28515625" style="158" customWidth="1"/>
    <col min="8208" max="8208" width="10.42578125" style="158" customWidth="1"/>
    <col min="8209" max="8209" width="5.7109375" style="158" customWidth="1"/>
    <col min="8210" max="8210" width="17.140625" style="158" customWidth="1"/>
    <col min="8211" max="8211" width="12.5703125" style="158"/>
    <col min="8212" max="8212" width="8.42578125" style="158" customWidth="1"/>
    <col min="8213" max="8451" width="12.5703125" style="158"/>
    <col min="8452" max="8452" width="15.28515625" style="158" customWidth="1"/>
    <col min="8453" max="8453" width="22.85546875" style="158" customWidth="1"/>
    <col min="8454" max="8454" width="16.7109375" style="158" customWidth="1"/>
    <col min="8455" max="8455" width="25.42578125" style="158" customWidth="1"/>
    <col min="8456" max="8456" width="20.42578125" style="158" customWidth="1"/>
    <col min="8457" max="8457" width="1.140625" style="158" customWidth="1"/>
    <col min="8458" max="8458" width="16" style="158" customWidth="1"/>
    <col min="8459" max="8459" width="4.42578125" style="158" customWidth="1"/>
    <col min="8460" max="8461" width="21.7109375" style="158" customWidth="1"/>
    <col min="8462" max="8462" width="13.7109375" style="158" customWidth="1"/>
    <col min="8463" max="8463" width="14.28515625" style="158" customWidth="1"/>
    <col min="8464" max="8464" width="10.42578125" style="158" customWidth="1"/>
    <col min="8465" max="8465" width="5.7109375" style="158" customWidth="1"/>
    <col min="8466" max="8466" width="17.140625" style="158" customWidth="1"/>
    <col min="8467" max="8467" width="12.5703125" style="158"/>
    <col min="8468" max="8468" width="8.42578125" style="158" customWidth="1"/>
    <col min="8469" max="8707" width="12.5703125" style="158"/>
    <col min="8708" max="8708" width="15.28515625" style="158" customWidth="1"/>
    <col min="8709" max="8709" width="22.85546875" style="158" customWidth="1"/>
    <col min="8710" max="8710" width="16.7109375" style="158" customWidth="1"/>
    <col min="8711" max="8711" width="25.42578125" style="158" customWidth="1"/>
    <col min="8712" max="8712" width="20.42578125" style="158" customWidth="1"/>
    <col min="8713" max="8713" width="1.140625" style="158" customWidth="1"/>
    <col min="8714" max="8714" width="16" style="158" customWidth="1"/>
    <col min="8715" max="8715" width="4.42578125" style="158" customWidth="1"/>
    <col min="8716" max="8717" width="21.7109375" style="158" customWidth="1"/>
    <col min="8718" max="8718" width="13.7109375" style="158" customWidth="1"/>
    <col min="8719" max="8719" width="14.28515625" style="158" customWidth="1"/>
    <col min="8720" max="8720" width="10.42578125" style="158" customWidth="1"/>
    <col min="8721" max="8721" width="5.7109375" style="158" customWidth="1"/>
    <col min="8722" max="8722" width="17.140625" style="158" customWidth="1"/>
    <col min="8723" max="8723" width="12.5703125" style="158"/>
    <col min="8724" max="8724" width="8.42578125" style="158" customWidth="1"/>
    <col min="8725" max="8963" width="12.5703125" style="158"/>
    <col min="8964" max="8964" width="15.28515625" style="158" customWidth="1"/>
    <col min="8965" max="8965" width="22.85546875" style="158" customWidth="1"/>
    <col min="8966" max="8966" width="16.7109375" style="158" customWidth="1"/>
    <col min="8967" max="8967" width="25.42578125" style="158" customWidth="1"/>
    <col min="8968" max="8968" width="20.42578125" style="158" customWidth="1"/>
    <col min="8969" max="8969" width="1.140625" style="158" customWidth="1"/>
    <col min="8970" max="8970" width="16" style="158" customWidth="1"/>
    <col min="8971" max="8971" width="4.42578125" style="158" customWidth="1"/>
    <col min="8972" max="8973" width="21.7109375" style="158" customWidth="1"/>
    <col min="8974" max="8974" width="13.7109375" style="158" customWidth="1"/>
    <col min="8975" max="8975" width="14.28515625" style="158" customWidth="1"/>
    <col min="8976" max="8976" width="10.42578125" style="158" customWidth="1"/>
    <col min="8977" max="8977" width="5.7109375" style="158" customWidth="1"/>
    <col min="8978" max="8978" width="17.140625" style="158" customWidth="1"/>
    <col min="8979" max="8979" width="12.5703125" style="158"/>
    <col min="8980" max="8980" width="8.42578125" style="158" customWidth="1"/>
    <col min="8981" max="9219" width="12.5703125" style="158"/>
    <col min="9220" max="9220" width="15.28515625" style="158" customWidth="1"/>
    <col min="9221" max="9221" width="22.85546875" style="158" customWidth="1"/>
    <col min="9222" max="9222" width="16.7109375" style="158" customWidth="1"/>
    <col min="9223" max="9223" width="25.42578125" style="158" customWidth="1"/>
    <col min="9224" max="9224" width="20.42578125" style="158" customWidth="1"/>
    <col min="9225" max="9225" width="1.140625" style="158" customWidth="1"/>
    <col min="9226" max="9226" width="16" style="158" customWidth="1"/>
    <col min="9227" max="9227" width="4.42578125" style="158" customWidth="1"/>
    <col min="9228" max="9229" width="21.7109375" style="158" customWidth="1"/>
    <col min="9230" max="9230" width="13.7109375" style="158" customWidth="1"/>
    <col min="9231" max="9231" width="14.28515625" style="158" customWidth="1"/>
    <col min="9232" max="9232" width="10.42578125" style="158" customWidth="1"/>
    <col min="9233" max="9233" width="5.7109375" style="158" customWidth="1"/>
    <col min="9234" max="9234" width="17.140625" style="158" customWidth="1"/>
    <col min="9235" max="9235" width="12.5703125" style="158"/>
    <col min="9236" max="9236" width="8.42578125" style="158" customWidth="1"/>
    <col min="9237" max="9475" width="12.5703125" style="158"/>
    <col min="9476" max="9476" width="15.28515625" style="158" customWidth="1"/>
    <col min="9477" max="9477" width="22.85546875" style="158" customWidth="1"/>
    <col min="9478" max="9478" width="16.7109375" style="158" customWidth="1"/>
    <col min="9479" max="9479" width="25.42578125" style="158" customWidth="1"/>
    <col min="9480" max="9480" width="20.42578125" style="158" customWidth="1"/>
    <col min="9481" max="9481" width="1.140625" style="158" customWidth="1"/>
    <col min="9482" max="9482" width="16" style="158" customWidth="1"/>
    <col min="9483" max="9483" width="4.42578125" style="158" customWidth="1"/>
    <col min="9484" max="9485" width="21.7109375" style="158" customWidth="1"/>
    <col min="9486" max="9486" width="13.7109375" style="158" customWidth="1"/>
    <col min="9487" max="9487" width="14.28515625" style="158" customWidth="1"/>
    <col min="9488" max="9488" width="10.42578125" style="158" customWidth="1"/>
    <col min="9489" max="9489" width="5.7109375" style="158" customWidth="1"/>
    <col min="9490" max="9490" width="17.140625" style="158" customWidth="1"/>
    <col min="9491" max="9491" width="12.5703125" style="158"/>
    <col min="9492" max="9492" width="8.42578125" style="158" customWidth="1"/>
    <col min="9493" max="9731" width="12.5703125" style="158"/>
    <col min="9732" max="9732" width="15.28515625" style="158" customWidth="1"/>
    <col min="9733" max="9733" width="22.85546875" style="158" customWidth="1"/>
    <col min="9734" max="9734" width="16.7109375" style="158" customWidth="1"/>
    <col min="9735" max="9735" width="25.42578125" style="158" customWidth="1"/>
    <col min="9736" max="9736" width="20.42578125" style="158" customWidth="1"/>
    <col min="9737" max="9737" width="1.140625" style="158" customWidth="1"/>
    <col min="9738" max="9738" width="16" style="158" customWidth="1"/>
    <col min="9739" max="9739" width="4.42578125" style="158" customWidth="1"/>
    <col min="9740" max="9741" width="21.7109375" style="158" customWidth="1"/>
    <col min="9742" max="9742" width="13.7109375" style="158" customWidth="1"/>
    <col min="9743" max="9743" width="14.28515625" style="158" customWidth="1"/>
    <col min="9744" max="9744" width="10.42578125" style="158" customWidth="1"/>
    <col min="9745" max="9745" width="5.7109375" style="158" customWidth="1"/>
    <col min="9746" max="9746" width="17.140625" style="158" customWidth="1"/>
    <col min="9747" max="9747" width="12.5703125" style="158"/>
    <col min="9748" max="9748" width="8.42578125" style="158" customWidth="1"/>
    <col min="9749" max="9987" width="12.5703125" style="158"/>
    <col min="9988" max="9988" width="15.28515625" style="158" customWidth="1"/>
    <col min="9989" max="9989" width="22.85546875" style="158" customWidth="1"/>
    <col min="9990" max="9990" width="16.7109375" style="158" customWidth="1"/>
    <col min="9991" max="9991" width="25.42578125" style="158" customWidth="1"/>
    <col min="9992" max="9992" width="20.42578125" style="158" customWidth="1"/>
    <col min="9993" max="9993" width="1.140625" style="158" customWidth="1"/>
    <col min="9994" max="9994" width="16" style="158" customWidth="1"/>
    <col min="9995" max="9995" width="4.42578125" style="158" customWidth="1"/>
    <col min="9996" max="9997" width="21.7109375" style="158" customWidth="1"/>
    <col min="9998" max="9998" width="13.7109375" style="158" customWidth="1"/>
    <col min="9999" max="9999" width="14.28515625" style="158" customWidth="1"/>
    <col min="10000" max="10000" width="10.42578125" style="158" customWidth="1"/>
    <col min="10001" max="10001" width="5.7109375" style="158" customWidth="1"/>
    <col min="10002" max="10002" width="17.140625" style="158" customWidth="1"/>
    <col min="10003" max="10003" width="12.5703125" style="158"/>
    <col min="10004" max="10004" width="8.42578125" style="158" customWidth="1"/>
    <col min="10005" max="10243" width="12.5703125" style="158"/>
    <col min="10244" max="10244" width="15.28515625" style="158" customWidth="1"/>
    <col min="10245" max="10245" width="22.85546875" style="158" customWidth="1"/>
    <col min="10246" max="10246" width="16.7109375" style="158" customWidth="1"/>
    <col min="10247" max="10247" width="25.42578125" style="158" customWidth="1"/>
    <col min="10248" max="10248" width="20.42578125" style="158" customWidth="1"/>
    <col min="10249" max="10249" width="1.140625" style="158" customWidth="1"/>
    <col min="10250" max="10250" width="16" style="158" customWidth="1"/>
    <col min="10251" max="10251" width="4.42578125" style="158" customWidth="1"/>
    <col min="10252" max="10253" width="21.7109375" style="158" customWidth="1"/>
    <col min="10254" max="10254" width="13.7109375" style="158" customWidth="1"/>
    <col min="10255" max="10255" width="14.28515625" style="158" customWidth="1"/>
    <col min="10256" max="10256" width="10.42578125" style="158" customWidth="1"/>
    <col min="10257" max="10257" width="5.7109375" style="158" customWidth="1"/>
    <col min="10258" max="10258" width="17.140625" style="158" customWidth="1"/>
    <col min="10259" max="10259" width="12.5703125" style="158"/>
    <col min="10260" max="10260" width="8.42578125" style="158" customWidth="1"/>
    <col min="10261" max="10499" width="12.5703125" style="158"/>
    <col min="10500" max="10500" width="15.28515625" style="158" customWidth="1"/>
    <col min="10501" max="10501" width="22.85546875" style="158" customWidth="1"/>
    <col min="10502" max="10502" width="16.7109375" style="158" customWidth="1"/>
    <col min="10503" max="10503" width="25.42578125" style="158" customWidth="1"/>
    <col min="10504" max="10504" width="20.42578125" style="158" customWidth="1"/>
    <col min="10505" max="10505" width="1.140625" style="158" customWidth="1"/>
    <col min="10506" max="10506" width="16" style="158" customWidth="1"/>
    <col min="10507" max="10507" width="4.42578125" style="158" customWidth="1"/>
    <col min="10508" max="10509" width="21.7109375" style="158" customWidth="1"/>
    <col min="10510" max="10510" width="13.7109375" style="158" customWidth="1"/>
    <col min="10511" max="10511" width="14.28515625" style="158" customWidth="1"/>
    <col min="10512" max="10512" width="10.42578125" style="158" customWidth="1"/>
    <col min="10513" max="10513" width="5.7109375" style="158" customWidth="1"/>
    <col min="10514" max="10514" width="17.140625" style="158" customWidth="1"/>
    <col min="10515" max="10515" width="12.5703125" style="158"/>
    <col min="10516" max="10516" width="8.42578125" style="158" customWidth="1"/>
    <col min="10517" max="10755" width="12.5703125" style="158"/>
    <col min="10756" max="10756" width="15.28515625" style="158" customWidth="1"/>
    <col min="10757" max="10757" width="22.85546875" style="158" customWidth="1"/>
    <col min="10758" max="10758" width="16.7109375" style="158" customWidth="1"/>
    <col min="10759" max="10759" width="25.42578125" style="158" customWidth="1"/>
    <col min="10760" max="10760" width="20.42578125" style="158" customWidth="1"/>
    <col min="10761" max="10761" width="1.140625" style="158" customWidth="1"/>
    <col min="10762" max="10762" width="16" style="158" customWidth="1"/>
    <col min="10763" max="10763" width="4.42578125" style="158" customWidth="1"/>
    <col min="10764" max="10765" width="21.7109375" style="158" customWidth="1"/>
    <col min="10766" max="10766" width="13.7109375" style="158" customWidth="1"/>
    <col min="10767" max="10767" width="14.28515625" style="158" customWidth="1"/>
    <col min="10768" max="10768" width="10.42578125" style="158" customWidth="1"/>
    <col min="10769" max="10769" width="5.7109375" style="158" customWidth="1"/>
    <col min="10770" max="10770" width="17.140625" style="158" customWidth="1"/>
    <col min="10771" max="10771" width="12.5703125" style="158"/>
    <col min="10772" max="10772" width="8.42578125" style="158" customWidth="1"/>
    <col min="10773" max="11011" width="12.5703125" style="158"/>
    <col min="11012" max="11012" width="15.28515625" style="158" customWidth="1"/>
    <col min="11013" max="11013" width="22.85546875" style="158" customWidth="1"/>
    <col min="11014" max="11014" width="16.7109375" style="158" customWidth="1"/>
    <col min="11015" max="11015" width="25.42578125" style="158" customWidth="1"/>
    <col min="11016" max="11016" width="20.42578125" style="158" customWidth="1"/>
    <col min="11017" max="11017" width="1.140625" style="158" customWidth="1"/>
    <col min="11018" max="11018" width="16" style="158" customWidth="1"/>
    <col min="11019" max="11019" width="4.42578125" style="158" customWidth="1"/>
    <col min="11020" max="11021" width="21.7109375" style="158" customWidth="1"/>
    <col min="11022" max="11022" width="13.7109375" style="158" customWidth="1"/>
    <col min="11023" max="11023" width="14.28515625" style="158" customWidth="1"/>
    <col min="11024" max="11024" width="10.42578125" style="158" customWidth="1"/>
    <col min="11025" max="11025" width="5.7109375" style="158" customWidth="1"/>
    <col min="11026" max="11026" width="17.140625" style="158" customWidth="1"/>
    <col min="11027" max="11027" width="12.5703125" style="158"/>
    <col min="11028" max="11028" width="8.42578125" style="158" customWidth="1"/>
    <col min="11029" max="11267" width="12.5703125" style="158"/>
    <col min="11268" max="11268" width="15.28515625" style="158" customWidth="1"/>
    <col min="11269" max="11269" width="22.85546875" style="158" customWidth="1"/>
    <col min="11270" max="11270" width="16.7109375" style="158" customWidth="1"/>
    <col min="11271" max="11271" width="25.42578125" style="158" customWidth="1"/>
    <col min="11272" max="11272" width="20.42578125" style="158" customWidth="1"/>
    <col min="11273" max="11273" width="1.140625" style="158" customWidth="1"/>
    <col min="11274" max="11274" width="16" style="158" customWidth="1"/>
    <col min="11275" max="11275" width="4.42578125" style="158" customWidth="1"/>
    <col min="11276" max="11277" width="21.7109375" style="158" customWidth="1"/>
    <col min="11278" max="11278" width="13.7109375" style="158" customWidth="1"/>
    <col min="11279" max="11279" width="14.28515625" style="158" customWidth="1"/>
    <col min="11280" max="11280" width="10.42578125" style="158" customWidth="1"/>
    <col min="11281" max="11281" width="5.7109375" style="158" customWidth="1"/>
    <col min="11282" max="11282" width="17.140625" style="158" customWidth="1"/>
    <col min="11283" max="11283" width="12.5703125" style="158"/>
    <col min="11284" max="11284" width="8.42578125" style="158" customWidth="1"/>
    <col min="11285" max="11523" width="12.5703125" style="158"/>
    <col min="11524" max="11524" width="15.28515625" style="158" customWidth="1"/>
    <col min="11525" max="11525" width="22.85546875" style="158" customWidth="1"/>
    <col min="11526" max="11526" width="16.7109375" style="158" customWidth="1"/>
    <col min="11527" max="11527" width="25.42578125" style="158" customWidth="1"/>
    <col min="11528" max="11528" width="20.42578125" style="158" customWidth="1"/>
    <col min="11529" max="11529" width="1.140625" style="158" customWidth="1"/>
    <col min="11530" max="11530" width="16" style="158" customWidth="1"/>
    <col min="11531" max="11531" width="4.42578125" style="158" customWidth="1"/>
    <col min="11532" max="11533" width="21.7109375" style="158" customWidth="1"/>
    <col min="11534" max="11534" width="13.7109375" style="158" customWidth="1"/>
    <col min="11535" max="11535" width="14.28515625" style="158" customWidth="1"/>
    <col min="11536" max="11536" width="10.42578125" style="158" customWidth="1"/>
    <col min="11537" max="11537" width="5.7109375" style="158" customWidth="1"/>
    <col min="11538" max="11538" width="17.140625" style="158" customWidth="1"/>
    <col min="11539" max="11539" width="12.5703125" style="158"/>
    <col min="11540" max="11540" width="8.42578125" style="158" customWidth="1"/>
    <col min="11541" max="11779" width="12.5703125" style="158"/>
    <col min="11780" max="11780" width="15.28515625" style="158" customWidth="1"/>
    <col min="11781" max="11781" width="22.85546875" style="158" customWidth="1"/>
    <col min="11782" max="11782" width="16.7109375" style="158" customWidth="1"/>
    <col min="11783" max="11783" width="25.42578125" style="158" customWidth="1"/>
    <col min="11784" max="11784" width="20.42578125" style="158" customWidth="1"/>
    <col min="11785" max="11785" width="1.140625" style="158" customWidth="1"/>
    <col min="11786" max="11786" width="16" style="158" customWidth="1"/>
    <col min="11787" max="11787" width="4.42578125" style="158" customWidth="1"/>
    <col min="11788" max="11789" width="21.7109375" style="158" customWidth="1"/>
    <col min="11790" max="11790" width="13.7109375" style="158" customWidth="1"/>
    <col min="11791" max="11791" width="14.28515625" style="158" customWidth="1"/>
    <col min="11792" max="11792" width="10.42578125" style="158" customWidth="1"/>
    <col min="11793" max="11793" width="5.7109375" style="158" customWidth="1"/>
    <col min="11794" max="11794" width="17.140625" style="158" customWidth="1"/>
    <col min="11795" max="11795" width="12.5703125" style="158"/>
    <col min="11796" max="11796" width="8.42578125" style="158" customWidth="1"/>
    <col min="11797" max="12035" width="12.5703125" style="158"/>
    <col min="12036" max="12036" width="15.28515625" style="158" customWidth="1"/>
    <col min="12037" max="12037" width="22.85546875" style="158" customWidth="1"/>
    <col min="12038" max="12038" width="16.7109375" style="158" customWidth="1"/>
    <col min="12039" max="12039" width="25.42578125" style="158" customWidth="1"/>
    <col min="12040" max="12040" width="20.42578125" style="158" customWidth="1"/>
    <col min="12041" max="12041" width="1.140625" style="158" customWidth="1"/>
    <col min="12042" max="12042" width="16" style="158" customWidth="1"/>
    <col min="12043" max="12043" width="4.42578125" style="158" customWidth="1"/>
    <col min="12044" max="12045" width="21.7109375" style="158" customWidth="1"/>
    <col min="12046" max="12046" width="13.7109375" style="158" customWidth="1"/>
    <col min="12047" max="12047" width="14.28515625" style="158" customWidth="1"/>
    <col min="12048" max="12048" width="10.42578125" style="158" customWidth="1"/>
    <col min="12049" max="12049" width="5.7109375" style="158" customWidth="1"/>
    <col min="12050" max="12050" width="17.140625" style="158" customWidth="1"/>
    <col min="12051" max="12051" width="12.5703125" style="158"/>
    <col min="12052" max="12052" width="8.42578125" style="158" customWidth="1"/>
    <col min="12053" max="12291" width="12.5703125" style="158"/>
    <col min="12292" max="12292" width="15.28515625" style="158" customWidth="1"/>
    <col min="12293" max="12293" width="22.85546875" style="158" customWidth="1"/>
    <col min="12294" max="12294" width="16.7109375" style="158" customWidth="1"/>
    <col min="12295" max="12295" width="25.42578125" style="158" customWidth="1"/>
    <col min="12296" max="12296" width="20.42578125" style="158" customWidth="1"/>
    <col min="12297" max="12297" width="1.140625" style="158" customWidth="1"/>
    <col min="12298" max="12298" width="16" style="158" customWidth="1"/>
    <col min="12299" max="12299" width="4.42578125" style="158" customWidth="1"/>
    <col min="12300" max="12301" width="21.7109375" style="158" customWidth="1"/>
    <col min="12302" max="12302" width="13.7109375" style="158" customWidth="1"/>
    <col min="12303" max="12303" width="14.28515625" style="158" customWidth="1"/>
    <col min="12304" max="12304" width="10.42578125" style="158" customWidth="1"/>
    <col min="12305" max="12305" width="5.7109375" style="158" customWidth="1"/>
    <col min="12306" max="12306" width="17.140625" style="158" customWidth="1"/>
    <col min="12307" max="12307" width="12.5703125" style="158"/>
    <col min="12308" max="12308" width="8.42578125" style="158" customWidth="1"/>
    <col min="12309" max="12547" width="12.5703125" style="158"/>
    <col min="12548" max="12548" width="15.28515625" style="158" customWidth="1"/>
    <col min="12549" max="12549" width="22.85546875" style="158" customWidth="1"/>
    <col min="12550" max="12550" width="16.7109375" style="158" customWidth="1"/>
    <col min="12551" max="12551" width="25.42578125" style="158" customWidth="1"/>
    <col min="12552" max="12552" width="20.42578125" style="158" customWidth="1"/>
    <col min="12553" max="12553" width="1.140625" style="158" customWidth="1"/>
    <col min="12554" max="12554" width="16" style="158" customWidth="1"/>
    <col min="12555" max="12555" width="4.42578125" style="158" customWidth="1"/>
    <col min="12556" max="12557" width="21.7109375" style="158" customWidth="1"/>
    <col min="12558" max="12558" width="13.7109375" style="158" customWidth="1"/>
    <col min="12559" max="12559" width="14.28515625" style="158" customWidth="1"/>
    <col min="12560" max="12560" width="10.42578125" style="158" customWidth="1"/>
    <col min="12561" max="12561" width="5.7109375" style="158" customWidth="1"/>
    <col min="12562" max="12562" width="17.140625" style="158" customWidth="1"/>
    <col min="12563" max="12563" width="12.5703125" style="158"/>
    <col min="12564" max="12564" width="8.42578125" style="158" customWidth="1"/>
    <col min="12565" max="12803" width="12.5703125" style="158"/>
    <col min="12804" max="12804" width="15.28515625" style="158" customWidth="1"/>
    <col min="12805" max="12805" width="22.85546875" style="158" customWidth="1"/>
    <col min="12806" max="12806" width="16.7109375" style="158" customWidth="1"/>
    <col min="12807" max="12807" width="25.42578125" style="158" customWidth="1"/>
    <col min="12808" max="12808" width="20.42578125" style="158" customWidth="1"/>
    <col min="12809" max="12809" width="1.140625" style="158" customWidth="1"/>
    <col min="12810" max="12810" width="16" style="158" customWidth="1"/>
    <col min="12811" max="12811" width="4.42578125" style="158" customWidth="1"/>
    <col min="12812" max="12813" width="21.7109375" style="158" customWidth="1"/>
    <col min="12814" max="12814" width="13.7109375" style="158" customWidth="1"/>
    <col min="12815" max="12815" width="14.28515625" style="158" customWidth="1"/>
    <col min="12816" max="12816" width="10.42578125" style="158" customWidth="1"/>
    <col min="12817" max="12817" width="5.7109375" style="158" customWidth="1"/>
    <col min="12818" max="12818" width="17.140625" style="158" customWidth="1"/>
    <col min="12819" max="12819" width="12.5703125" style="158"/>
    <col min="12820" max="12820" width="8.42578125" style="158" customWidth="1"/>
    <col min="12821" max="13059" width="12.5703125" style="158"/>
    <col min="13060" max="13060" width="15.28515625" style="158" customWidth="1"/>
    <col min="13061" max="13061" width="22.85546875" style="158" customWidth="1"/>
    <col min="13062" max="13062" width="16.7109375" style="158" customWidth="1"/>
    <col min="13063" max="13063" width="25.42578125" style="158" customWidth="1"/>
    <col min="13064" max="13064" width="20.42578125" style="158" customWidth="1"/>
    <col min="13065" max="13065" width="1.140625" style="158" customWidth="1"/>
    <col min="13066" max="13066" width="16" style="158" customWidth="1"/>
    <col min="13067" max="13067" width="4.42578125" style="158" customWidth="1"/>
    <col min="13068" max="13069" width="21.7109375" style="158" customWidth="1"/>
    <col min="13070" max="13070" width="13.7109375" style="158" customWidth="1"/>
    <col min="13071" max="13071" width="14.28515625" style="158" customWidth="1"/>
    <col min="13072" max="13072" width="10.42578125" style="158" customWidth="1"/>
    <col min="13073" max="13073" width="5.7109375" style="158" customWidth="1"/>
    <col min="13074" max="13074" width="17.140625" style="158" customWidth="1"/>
    <col min="13075" max="13075" width="12.5703125" style="158"/>
    <col min="13076" max="13076" width="8.42578125" style="158" customWidth="1"/>
    <col min="13077" max="13315" width="12.5703125" style="158"/>
    <col min="13316" max="13316" width="15.28515625" style="158" customWidth="1"/>
    <col min="13317" max="13317" width="22.85546875" style="158" customWidth="1"/>
    <col min="13318" max="13318" width="16.7109375" style="158" customWidth="1"/>
    <col min="13319" max="13319" width="25.42578125" style="158" customWidth="1"/>
    <col min="13320" max="13320" width="20.42578125" style="158" customWidth="1"/>
    <col min="13321" max="13321" width="1.140625" style="158" customWidth="1"/>
    <col min="13322" max="13322" width="16" style="158" customWidth="1"/>
    <col min="13323" max="13323" width="4.42578125" style="158" customWidth="1"/>
    <col min="13324" max="13325" width="21.7109375" style="158" customWidth="1"/>
    <col min="13326" max="13326" width="13.7109375" style="158" customWidth="1"/>
    <col min="13327" max="13327" width="14.28515625" style="158" customWidth="1"/>
    <col min="13328" max="13328" width="10.42578125" style="158" customWidth="1"/>
    <col min="13329" max="13329" width="5.7109375" style="158" customWidth="1"/>
    <col min="13330" max="13330" width="17.140625" style="158" customWidth="1"/>
    <col min="13331" max="13331" width="12.5703125" style="158"/>
    <col min="13332" max="13332" width="8.42578125" style="158" customWidth="1"/>
    <col min="13333" max="13571" width="12.5703125" style="158"/>
    <col min="13572" max="13572" width="15.28515625" style="158" customWidth="1"/>
    <col min="13573" max="13573" width="22.85546875" style="158" customWidth="1"/>
    <col min="13574" max="13574" width="16.7109375" style="158" customWidth="1"/>
    <col min="13575" max="13575" width="25.42578125" style="158" customWidth="1"/>
    <col min="13576" max="13576" width="20.42578125" style="158" customWidth="1"/>
    <col min="13577" max="13577" width="1.140625" style="158" customWidth="1"/>
    <col min="13578" max="13578" width="16" style="158" customWidth="1"/>
    <col min="13579" max="13579" width="4.42578125" style="158" customWidth="1"/>
    <col min="13580" max="13581" width="21.7109375" style="158" customWidth="1"/>
    <col min="13582" max="13582" width="13.7109375" style="158" customWidth="1"/>
    <col min="13583" max="13583" width="14.28515625" style="158" customWidth="1"/>
    <col min="13584" max="13584" width="10.42578125" style="158" customWidth="1"/>
    <col min="13585" max="13585" width="5.7109375" style="158" customWidth="1"/>
    <col min="13586" max="13586" width="17.140625" style="158" customWidth="1"/>
    <col min="13587" max="13587" width="12.5703125" style="158"/>
    <col min="13588" max="13588" width="8.42578125" style="158" customWidth="1"/>
    <col min="13589" max="13827" width="12.5703125" style="158"/>
    <col min="13828" max="13828" width="15.28515625" style="158" customWidth="1"/>
    <col min="13829" max="13829" width="22.85546875" style="158" customWidth="1"/>
    <col min="13830" max="13830" width="16.7109375" style="158" customWidth="1"/>
    <col min="13831" max="13831" width="25.42578125" style="158" customWidth="1"/>
    <col min="13832" max="13832" width="20.42578125" style="158" customWidth="1"/>
    <col min="13833" max="13833" width="1.140625" style="158" customWidth="1"/>
    <col min="13834" max="13834" width="16" style="158" customWidth="1"/>
    <col min="13835" max="13835" width="4.42578125" style="158" customWidth="1"/>
    <col min="13836" max="13837" width="21.7109375" style="158" customWidth="1"/>
    <col min="13838" max="13838" width="13.7109375" style="158" customWidth="1"/>
    <col min="13839" max="13839" width="14.28515625" style="158" customWidth="1"/>
    <col min="13840" max="13840" width="10.42578125" style="158" customWidth="1"/>
    <col min="13841" max="13841" width="5.7109375" style="158" customWidth="1"/>
    <col min="13842" max="13842" width="17.140625" style="158" customWidth="1"/>
    <col min="13843" max="13843" width="12.5703125" style="158"/>
    <col min="13844" max="13844" width="8.42578125" style="158" customWidth="1"/>
    <col min="13845" max="14083" width="12.5703125" style="158"/>
    <col min="14084" max="14084" width="15.28515625" style="158" customWidth="1"/>
    <col min="14085" max="14085" width="22.85546875" style="158" customWidth="1"/>
    <col min="14086" max="14086" width="16.7109375" style="158" customWidth="1"/>
    <col min="14087" max="14087" width="25.42578125" style="158" customWidth="1"/>
    <col min="14088" max="14088" width="20.42578125" style="158" customWidth="1"/>
    <col min="14089" max="14089" width="1.140625" style="158" customWidth="1"/>
    <col min="14090" max="14090" width="16" style="158" customWidth="1"/>
    <col min="14091" max="14091" width="4.42578125" style="158" customWidth="1"/>
    <col min="14092" max="14093" width="21.7109375" style="158" customWidth="1"/>
    <col min="14094" max="14094" width="13.7109375" style="158" customWidth="1"/>
    <col min="14095" max="14095" width="14.28515625" style="158" customWidth="1"/>
    <col min="14096" max="14096" width="10.42578125" style="158" customWidth="1"/>
    <col min="14097" max="14097" width="5.7109375" style="158" customWidth="1"/>
    <col min="14098" max="14098" width="17.140625" style="158" customWidth="1"/>
    <col min="14099" max="14099" width="12.5703125" style="158"/>
    <col min="14100" max="14100" width="8.42578125" style="158" customWidth="1"/>
    <col min="14101" max="14339" width="12.5703125" style="158"/>
    <col min="14340" max="14340" width="15.28515625" style="158" customWidth="1"/>
    <col min="14341" max="14341" width="22.85546875" style="158" customWidth="1"/>
    <col min="14342" max="14342" width="16.7109375" style="158" customWidth="1"/>
    <col min="14343" max="14343" width="25.42578125" style="158" customWidth="1"/>
    <col min="14344" max="14344" width="20.42578125" style="158" customWidth="1"/>
    <col min="14345" max="14345" width="1.140625" style="158" customWidth="1"/>
    <col min="14346" max="14346" width="16" style="158" customWidth="1"/>
    <col min="14347" max="14347" width="4.42578125" style="158" customWidth="1"/>
    <col min="14348" max="14349" width="21.7109375" style="158" customWidth="1"/>
    <col min="14350" max="14350" width="13.7109375" style="158" customWidth="1"/>
    <col min="14351" max="14351" width="14.28515625" style="158" customWidth="1"/>
    <col min="14352" max="14352" width="10.42578125" style="158" customWidth="1"/>
    <col min="14353" max="14353" width="5.7109375" style="158" customWidth="1"/>
    <col min="14354" max="14354" width="17.140625" style="158" customWidth="1"/>
    <col min="14355" max="14355" width="12.5703125" style="158"/>
    <col min="14356" max="14356" width="8.42578125" style="158" customWidth="1"/>
    <col min="14357" max="14595" width="12.5703125" style="158"/>
    <col min="14596" max="14596" width="15.28515625" style="158" customWidth="1"/>
    <col min="14597" max="14597" width="22.85546875" style="158" customWidth="1"/>
    <col min="14598" max="14598" width="16.7109375" style="158" customWidth="1"/>
    <col min="14599" max="14599" width="25.42578125" style="158" customWidth="1"/>
    <col min="14600" max="14600" width="20.42578125" style="158" customWidth="1"/>
    <col min="14601" max="14601" width="1.140625" style="158" customWidth="1"/>
    <col min="14602" max="14602" width="16" style="158" customWidth="1"/>
    <col min="14603" max="14603" width="4.42578125" style="158" customWidth="1"/>
    <col min="14604" max="14605" width="21.7109375" style="158" customWidth="1"/>
    <col min="14606" max="14606" width="13.7109375" style="158" customWidth="1"/>
    <col min="14607" max="14607" width="14.28515625" style="158" customWidth="1"/>
    <col min="14608" max="14608" width="10.42578125" style="158" customWidth="1"/>
    <col min="14609" max="14609" width="5.7109375" style="158" customWidth="1"/>
    <col min="14610" max="14610" width="17.140625" style="158" customWidth="1"/>
    <col min="14611" max="14611" width="12.5703125" style="158"/>
    <col min="14612" max="14612" width="8.42578125" style="158" customWidth="1"/>
    <col min="14613" max="14851" width="12.5703125" style="158"/>
    <col min="14852" max="14852" width="15.28515625" style="158" customWidth="1"/>
    <col min="14853" max="14853" width="22.85546875" style="158" customWidth="1"/>
    <col min="14854" max="14854" width="16.7109375" style="158" customWidth="1"/>
    <col min="14855" max="14855" width="25.42578125" style="158" customWidth="1"/>
    <col min="14856" max="14856" width="20.42578125" style="158" customWidth="1"/>
    <col min="14857" max="14857" width="1.140625" style="158" customWidth="1"/>
    <col min="14858" max="14858" width="16" style="158" customWidth="1"/>
    <col min="14859" max="14859" width="4.42578125" style="158" customWidth="1"/>
    <col min="14860" max="14861" width="21.7109375" style="158" customWidth="1"/>
    <col min="14862" max="14862" width="13.7109375" style="158" customWidth="1"/>
    <col min="14863" max="14863" width="14.28515625" style="158" customWidth="1"/>
    <col min="14864" max="14864" width="10.42578125" style="158" customWidth="1"/>
    <col min="14865" max="14865" width="5.7109375" style="158" customWidth="1"/>
    <col min="14866" max="14866" width="17.140625" style="158" customWidth="1"/>
    <col min="14867" max="14867" width="12.5703125" style="158"/>
    <col min="14868" max="14868" width="8.42578125" style="158" customWidth="1"/>
    <col min="14869" max="15107" width="12.5703125" style="158"/>
    <col min="15108" max="15108" width="15.28515625" style="158" customWidth="1"/>
    <col min="15109" max="15109" width="22.85546875" style="158" customWidth="1"/>
    <col min="15110" max="15110" width="16.7109375" style="158" customWidth="1"/>
    <col min="15111" max="15111" width="25.42578125" style="158" customWidth="1"/>
    <col min="15112" max="15112" width="20.42578125" style="158" customWidth="1"/>
    <col min="15113" max="15113" width="1.140625" style="158" customWidth="1"/>
    <col min="15114" max="15114" width="16" style="158" customWidth="1"/>
    <col min="15115" max="15115" width="4.42578125" style="158" customWidth="1"/>
    <col min="15116" max="15117" width="21.7109375" style="158" customWidth="1"/>
    <col min="15118" max="15118" width="13.7109375" style="158" customWidth="1"/>
    <col min="15119" max="15119" width="14.28515625" style="158" customWidth="1"/>
    <col min="15120" max="15120" width="10.42578125" style="158" customWidth="1"/>
    <col min="15121" max="15121" width="5.7109375" style="158" customWidth="1"/>
    <col min="15122" max="15122" width="17.140625" style="158" customWidth="1"/>
    <col min="15123" max="15123" width="12.5703125" style="158"/>
    <col min="15124" max="15124" width="8.42578125" style="158" customWidth="1"/>
    <col min="15125" max="15363" width="12.5703125" style="158"/>
    <col min="15364" max="15364" width="15.28515625" style="158" customWidth="1"/>
    <col min="15365" max="15365" width="22.85546875" style="158" customWidth="1"/>
    <col min="15366" max="15366" width="16.7109375" style="158" customWidth="1"/>
    <col min="15367" max="15367" width="25.42578125" style="158" customWidth="1"/>
    <col min="15368" max="15368" width="20.42578125" style="158" customWidth="1"/>
    <col min="15369" max="15369" width="1.140625" style="158" customWidth="1"/>
    <col min="15370" max="15370" width="16" style="158" customWidth="1"/>
    <col min="15371" max="15371" width="4.42578125" style="158" customWidth="1"/>
    <col min="15372" max="15373" width="21.7109375" style="158" customWidth="1"/>
    <col min="15374" max="15374" width="13.7109375" style="158" customWidth="1"/>
    <col min="15375" max="15375" width="14.28515625" style="158" customWidth="1"/>
    <col min="15376" max="15376" width="10.42578125" style="158" customWidth="1"/>
    <col min="15377" max="15377" width="5.7109375" style="158" customWidth="1"/>
    <col min="15378" max="15378" width="17.140625" style="158" customWidth="1"/>
    <col min="15379" max="15379" width="12.5703125" style="158"/>
    <col min="15380" max="15380" width="8.42578125" style="158" customWidth="1"/>
    <col min="15381" max="15619" width="12.5703125" style="158"/>
    <col min="15620" max="15620" width="15.28515625" style="158" customWidth="1"/>
    <col min="15621" max="15621" width="22.85546875" style="158" customWidth="1"/>
    <col min="15622" max="15622" width="16.7109375" style="158" customWidth="1"/>
    <col min="15623" max="15623" width="25.42578125" style="158" customWidth="1"/>
    <col min="15624" max="15624" width="20.42578125" style="158" customWidth="1"/>
    <col min="15625" max="15625" width="1.140625" style="158" customWidth="1"/>
    <col min="15626" max="15626" width="16" style="158" customWidth="1"/>
    <col min="15627" max="15627" width="4.42578125" style="158" customWidth="1"/>
    <col min="15628" max="15629" width="21.7109375" style="158" customWidth="1"/>
    <col min="15630" max="15630" width="13.7109375" style="158" customWidth="1"/>
    <col min="15631" max="15631" width="14.28515625" style="158" customWidth="1"/>
    <col min="15632" max="15632" width="10.42578125" style="158" customWidth="1"/>
    <col min="15633" max="15633" width="5.7109375" style="158" customWidth="1"/>
    <col min="15634" max="15634" width="17.140625" style="158" customWidth="1"/>
    <col min="15635" max="15635" width="12.5703125" style="158"/>
    <col min="15636" max="15636" width="8.42578125" style="158" customWidth="1"/>
    <col min="15637" max="15875" width="12.5703125" style="158"/>
    <col min="15876" max="15876" width="15.28515625" style="158" customWidth="1"/>
    <col min="15877" max="15877" width="22.85546875" style="158" customWidth="1"/>
    <col min="15878" max="15878" width="16.7109375" style="158" customWidth="1"/>
    <col min="15879" max="15879" width="25.42578125" style="158" customWidth="1"/>
    <col min="15880" max="15880" width="20.42578125" style="158" customWidth="1"/>
    <col min="15881" max="15881" width="1.140625" style="158" customWidth="1"/>
    <col min="15882" max="15882" width="16" style="158" customWidth="1"/>
    <col min="15883" max="15883" width="4.42578125" style="158" customWidth="1"/>
    <col min="15884" max="15885" width="21.7109375" style="158" customWidth="1"/>
    <col min="15886" max="15886" width="13.7109375" style="158" customWidth="1"/>
    <col min="15887" max="15887" width="14.28515625" style="158" customWidth="1"/>
    <col min="15888" max="15888" width="10.42578125" style="158" customWidth="1"/>
    <col min="15889" max="15889" width="5.7109375" style="158" customWidth="1"/>
    <col min="15890" max="15890" width="17.140625" style="158" customWidth="1"/>
    <col min="15891" max="15891" width="12.5703125" style="158"/>
    <col min="15892" max="15892" width="8.42578125" style="158" customWidth="1"/>
    <col min="15893" max="16131" width="12.5703125" style="158"/>
    <col min="16132" max="16132" width="15.28515625" style="158" customWidth="1"/>
    <col min="16133" max="16133" width="22.85546875" style="158" customWidth="1"/>
    <col min="16134" max="16134" width="16.7109375" style="158" customWidth="1"/>
    <col min="16135" max="16135" width="25.42578125" style="158" customWidth="1"/>
    <col min="16136" max="16136" width="20.42578125" style="158" customWidth="1"/>
    <col min="16137" max="16137" width="1.140625" style="158" customWidth="1"/>
    <col min="16138" max="16138" width="16" style="158" customWidth="1"/>
    <col min="16139" max="16139" width="4.42578125" style="158" customWidth="1"/>
    <col min="16140" max="16141" width="21.7109375" style="158" customWidth="1"/>
    <col min="16142" max="16142" width="13.7109375" style="158" customWidth="1"/>
    <col min="16143" max="16143" width="14.28515625" style="158" customWidth="1"/>
    <col min="16144" max="16144" width="10.42578125" style="158" customWidth="1"/>
    <col min="16145" max="16145" width="5.7109375" style="158" customWidth="1"/>
    <col min="16146" max="16146" width="17.140625" style="158" customWidth="1"/>
    <col min="16147" max="16147" width="12.5703125" style="158"/>
    <col min="16148" max="16148" width="8.42578125" style="158" customWidth="1"/>
    <col min="16149" max="16384" width="12.5703125" style="158"/>
  </cols>
  <sheetData>
    <row r="1" spans="1:25" s="143" customFormat="1">
      <c r="A1" s="141"/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95"/>
      <c r="M1" s="95"/>
      <c r="N1" s="95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5" s="143" customFormat="1" ht="13.5" thickBot="1">
      <c r="A2" s="141"/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s="143" customFormat="1" ht="12.75" customHeight="1" thickBot="1">
      <c r="A3" s="95"/>
      <c r="B3" s="95"/>
      <c r="C3" s="95"/>
      <c r="D3" s="144"/>
      <c r="E3" s="145"/>
      <c r="F3" s="146"/>
      <c r="G3" s="629" t="s">
        <v>0</v>
      </c>
      <c r="H3" s="630"/>
      <c r="I3" s="630"/>
      <c r="J3" s="631"/>
      <c r="K3" s="147"/>
      <c r="L3" s="632" t="s">
        <v>31</v>
      </c>
      <c r="M3" s="633"/>
      <c r="N3" s="148" t="s">
        <v>6</v>
      </c>
      <c r="O3" s="149"/>
      <c r="P3" s="150"/>
      <c r="Q3" s="151"/>
      <c r="R3" s="151"/>
      <c r="S3" s="141"/>
      <c r="T3" s="141"/>
      <c r="U3" s="141"/>
      <c r="V3" s="141"/>
      <c r="W3" s="141"/>
      <c r="X3" s="141"/>
      <c r="Y3" s="141"/>
    </row>
    <row r="4" spans="1:25" ht="43.5" customHeight="1" thickBot="1">
      <c r="A4" s="95"/>
      <c r="B4" s="95"/>
      <c r="C4" s="95"/>
      <c r="D4" s="152"/>
      <c r="E4" s="153"/>
      <c r="F4" s="154"/>
      <c r="G4" s="634" t="str">
        <f>'Time Sheet-Adm'!G2</f>
        <v>Your Name</v>
      </c>
      <c r="H4" s="635"/>
      <c r="I4" s="635"/>
      <c r="J4" s="636"/>
      <c r="K4" s="155"/>
      <c r="L4" s="637">
        <f ca="1">LOOKUP(N4,Period!A3:A60,Period!C3:C56)</f>
        <v>45661</v>
      </c>
      <c r="M4" s="638"/>
      <c r="N4" s="156">
        <f>'Time Sheet-Adm'!P2</f>
        <v>2</v>
      </c>
      <c r="O4" s="149"/>
      <c r="P4" s="150"/>
      <c r="Q4" s="141"/>
      <c r="R4" s="157"/>
      <c r="S4" s="157"/>
      <c r="T4" s="157"/>
      <c r="U4" s="157"/>
      <c r="V4" s="157"/>
      <c r="W4" s="157"/>
      <c r="X4" s="157"/>
      <c r="Y4" s="157"/>
    </row>
    <row r="5" spans="1:25" ht="37.5" customHeight="1" thickBot="1">
      <c r="A5" s="157"/>
      <c r="B5" s="159"/>
      <c r="C5" s="160"/>
      <c r="D5" s="160"/>
      <c r="E5" s="160"/>
      <c r="F5" s="157"/>
      <c r="G5" s="157"/>
      <c r="H5" s="157"/>
      <c r="I5" s="157"/>
      <c r="J5" s="157"/>
      <c r="K5" s="157"/>
      <c r="L5" s="639" t="s">
        <v>127</v>
      </c>
      <c r="M5" s="640"/>
      <c r="N5" s="641"/>
      <c r="O5" s="161"/>
      <c r="P5" s="150"/>
      <c r="Q5" s="141"/>
      <c r="R5" s="141"/>
      <c r="S5" s="141"/>
      <c r="T5" s="141"/>
      <c r="U5" s="141"/>
      <c r="V5" s="157"/>
      <c r="W5" s="157"/>
      <c r="X5" s="157"/>
      <c r="Y5" s="157"/>
    </row>
    <row r="6" spans="1:25" s="171" customFormat="1" ht="26.25" thickBot="1">
      <c r="A6" s="162"/>
      <c r="B6" s="163" t="s">
        <v>128</v>
      </c>
      <c r="C6" s="619" t="s">
        <v>147</v>
      </c>
      <c r="D6" s="620"/>
      <c r="E6" s="620"/>
      <c r="F6" s="620"/>
      <c r="G6" s="621"/>
      <c r="H6" s="164" t="s">
        <v>129</v>
      </c>
      <c r="I6" s="162"/>
      <c r="J6" s="165" t="s">
        <v>130</v>
      </c>
      <c r="K6" s="162"/>
      <c r="L6" s="166" t="s">
        <v>131</v>
      </c>
      <c r="M6" s="622" t="s">
        <v>132</v>
      </c>
      <c r="N6" s="624" t="s">
        <v>133</v>
      </c>
      <c r="O6" s="167"/>
      <c r="P6" s="150"/>
      <c r="Q6" s="168"/>
      <c r="R6" s="169"/>
      <c r="S6" s="169"/>
      <c r="T6" s="169"/>
      <c r="U6" s="170"/>
      <c r="V6" s="162"/>
      <c r="W6" s="162"/>
      <c r="X6" s="162"/>
      <c r="Y6" s="162"/>
    </row>
    <row r="7" spans="1:25" s="171" customFormat="1" ht="28.5" customHeight="1" thickBot="1">
      <c r="A7" s="162"/>
      <c r="B7" s="172" t="s">
        <v>3</v>
      </c>
      <c r="C7" s="626"/>
      <c r="D7" s="627"/>
      <c r="E7" s="627"/>
      <c r="F7" s="627"/>
      <c r="G7" s="628"/>
      <c r="H7" s="173">
        <v>0.4</v>
      </c>
      <c r="I7" s="174"/>
      <c r="J7" s="175"/>
      <c r="K7" s="162"/>
      <c r="L7" s="166"/>
      <c r="M7" s="623"/>
      <c r="N7" s="625"/>
      <c r="O7" s="150"/>
      <c r="P7" s="150"/>
      <c r="Q7" s="162"/>
      <c r="R7" s="176"/>
      <c r="S7" s="168"/>
      <c r="T7" s="168"/>
      <c r="U7" s="168"/>
      <c r="V7" s="162"/>
      <c r="W7" s="162"/>
      <c r="X7" s="162"/>
      <c r="Y7" s="162"/>
    </row>
    <row r="8" spans="1:25">
      <c r="A8" s="157"/>
      <c r="B8" s="177"/>
      <c r="C8" s="645"/>
      <c r="D8" s="646"/>
      <c r="E8" s="646"/>
      <c r="F8" s="647"/>
      <c r="G8" s="648"/>
      <c r="H8" s="178"/>
      <c r="I8" s="157"/>
      <c r="J8" s="489">
        <f>H8*0.4</f>
        <v>0</v>
      </c>
      <c r="K8" s="157"/>
      <c r="L8" s="179"/>
      <c r="M8" s="491" t="str">
        <f t="shared" ref="M8:M15" si="0">IF(ISERROR(L8/J8),"",L8/J8)</f>
        <v/>
      </c>
      <c r="N8" s="180"/>
      <c r="O8" s="181"/>
      <c r="P8" s="141"/>
      <c r="Q8" s="182"/>
      <c r="R8" s="183"/>
      <c r="S8" s="141"/>
      <c r="T8" s="141"/>
      <c r="U8" s="141"/>
      <c r="V8" s="157"/>
      <c r="W8" s="157"/>
      <c r="X8" s="157"/>
      <c r="Y8" s="157"/>
    </row>
    <row r="9" spans="1:25">
      <c r="A9" s="157"/>
      <c r="B9" s="184"/>
      <c r="C9" s="649"/>
      <c r="D9" s="650"/>
      <c r="E9" s="650"/>
      <c r="F9" s="650"/>
      <c r="G9" s="651"/>
      <c r="H9" s="185"/>
      <c r="I9" s="157"/>
      <c r="J9" s="489">
        <f t="shared" ref="J9:J14" si="1">H9*0.4</f>
        <v>0</v>
      </c>
      <c r="K9" s="157"/>
      <c r="L9" s="186"/>
      <c r="M9" s="491" t="str">
        <f t="shared" si="0"/>
        <v/>
      </c>
      <c r="N9" s="187"/>
      <c r="O9" s="181"/>
      <c r="P9" s="141"/>
      <c r="Q9" s="182"/>
      <c r="R9" s="183"/>
      <c r="S9" s="141"/>
      <c r="T9" s="141"/>
      <c r="U9" s="141"/>
      <c r="V9" s="157"/>
      <c r="W9" s="157"/>
      <c r="X9" s="157"/>
      <c r="Y9" s="157"/>
    </row>
    <row r="10" spans="1:25">
      <c r="A10" s="157"/>
      <c r="B10" s="184"/>
      <c r="C10" s="649"/>
      <c r="D10" s="650"/>
      <c r="E10" s="650"/>
      <c r="F10" s="650"/>
      <c r="G10" s="651"/>
      <c r="H10" s="185"/>
      <c r="I10" s="157"/>
      <c r="J10" s="489">
        <f t="shared" si="1"/>
        <v>0</v>
      </c>
      <c r="K10" s="157"/>
      <c r="L10" s="186"/>
      <c r="M10" s="491" t="str">
        <f t="shared" si="0"/>
        <v/>
      </c>
      <c r="N10" s="187"/>
      <c r="O10" s="181"/>
      <c r="P10" s="141"/>
      <c r="Q10" s="182"/>
      <c r="R10" s="183"/>
      <c r="S10" s="141"/>
      <c r="T10" s="141"/>
      <c r="U10" s="141"/>
      <c r="V10" s="157"/>
      <c r="W10" s="157"/>
      <c r="X10" s="157"/>
      <c r="Y10" s="157"/>
    </row>
    <row r="11" spans="1:25">
      <c r="A11" s="157"/>
      <c r="B11" s="184"/>
      <c r="C11" s="649"/>
      <c r="D11" s="650"/>
      <c r="E11" s="650"/>
      <c r="F11" s="650"/>
      <c r="G11" s="651"/>
      <c r="H11" s="185"/>
      <c r="I11" s="157"/>
      <c r="J11" s="489">
        <f t="shared" si="1"/>
        <v>0</v>
      </c>
      <c r="K11" s="157"/>
      <c r="L11" s="186"/>
      <c r="M11" s="491" t="str">
        <f t="shared" si="0"/>
        <v/>
      </c>
      <c r="N11" s="187"/>
      <c r="O11" s="181"/>
      <c r="P11" s="141"/>
      <c r="Q11" s="182"/>
      <c r="R11" s="183"/>
      <c r="S11" s="141"/>
      <c r="T11" s="141"/>
      <c r="U11" s="141"/>
      <c r="V11" s="157"/>
      <c r="W11" s="157"/>
      <c r="X11" s="157"/>
      <c r="Y11" s="157"/>
    </row>
    <row r="12" spans="1:25">
      <c r="A12" s="157"/>
      <c r="B12" s="188"/>
      <c r="C12" s="652"/>
      <c r="D12" s="653"/>
      <c r="E12" s="653"/>
      <c r="F12" s="654"/>
      <c r="G12" s="655"/>
      <c r="H12" s="189"/>
      <c r="I12" s="157"/>
      <c r="J12" s="489">
        <f t="shared" si="1"/>
        <v>0</v>
      </c>
      <c r="K12" s="157"/>
      <c r="L12" s="186"/>
      <c r="M12" s="491" t="str">
        <f t="shared" si="0"/>
        <v/>
      </c>
      <c r="N12" s="190"/>
      <c r="O12" s="181"/>
      <c r="P12" s="141"/>
      <c r="Q12" s="182"/>
      <c r="R12" s="141"/>
      <c r="S12" s="141"/>
      <c r="T12" s="141"/>
      <c r="U12" s="141"/>
      <c r="V12" s="157"/>
      <c r="W12" s="157"/>
      <c r="X12" s="157"/>
      <c r="Y12" s="157"/>
    </row>
    <row r="13" spans="1:25" ht="13.5" thickBot="1">
      <c r="A13" s="157"/>
      <c r="B13" s="188"/>
      <c r="C13" s="656"/>
      <c r="D13" s="657"/>
      <c r="E13" s="657"/>
      <c r="F13" s="658"/>
      <c r="G13" s="659"/>
      <c r="H13" s="189"/>
      <c r="I13" s="157"/>
      <c r="J13" s="489">
        <f t="shared" si="1"/>
        <v>0</v>
      </c>
      <c r="K13" s="157"/>
      <c r="L13" s="186"/>
      <c r="M13" s="491" t="str">
        <f t="shared" si="0"/>
        <v/>
      </c>
      <c r="N13" s="190"/>
      <c r="O13" s="191"/>
      <c r="P13" s="141"/>
      <c r="Q13" s="182"/>
      <c r="R13" s="95"/>
      <c r="S13" s="95"/>
      <c r="T13" s="95"/>
      <c r="U13" s="95"/>
      <c r="V13" s="157"/>
      <c r="W13" s="157"/>
      <c r="X13" s="157"/>
      <c r="Y13" s="157"/>
    </row>
    <row r="14" spans="1:25" ht="13.5" thickBot="1">
      <c r="A14" s="157"/>
      <c r="B14" s="192"/>
      <c r="C14" s="663"/>
      <c r="D14" s="664"/>
      <c r="E14" s="664"/>
      <c r="F14" s="665"/>
      <c r="G14" s="666"/>
      <c r="H14" s="193"/>
      <c r="I14" s="157"/>
      <c r="J14" s="489">
        <f t="shared" si="1"/>
        <v>0</v>
      </c>
      <c r="K14" s="157"/>
      <c r="L14" s="194"/>
      <c r="M14" s="492" t="str">
        <f t="shared" si="0"/>
        <v/>
      </c>
      <c r="N14" s="195"/>
      <c r="O14" s="494" t="s">
        <v>11</v>
      </c>
      <c r="P14" s="196"/>
      <c r="Q14" s="182"/>
      <c r="R14" s="95"/>
      <c r="S14" s="95"/>
      <c r="T14" s="95"/>
      <c r="U14" s="95"/>
      <c r="V14" s="157"/>
      <c r="W14" s="157"/>
      <c r="X14" s="157"/>
      <c r="Y14" s="157"/>
    </row>
    <row r="15" spans="1:25" ht="13.5" thickBot="1">
      <c r="A15" s="157"/>
      <c r="B15" s="197"/>
      <c r="C15" s="198"/>
      <c r="D15" s="198"/>
      <c r="E15" s="198"/>
      <c r="F15" s="198"/>
      <c r="G15" s="199" t="s">
        <v>1</v>
      </c>
      <c r="H15" s="490">
        <f>SUM(H8:H14)</f>
        <v>0</v>
      </c>
      <c r="I15" s="157"/>
      <c r="J15" s="487">
        <f>SUM(J8:J14)</f>
        <v>0</v>
      </c>
      <c r="K15" s="157"/>
      <c r="L15" s="200">
        <f>SUM(L8:L14)</f>
        <v>0</v>
      </c>
      <c r="M15" s="493" t="str">
        <f t="shared" si="0"/>
        <v/>
      </c>
      <c r="N15" s="201"/>
      <c r="O15" s="495">
        <v>54018</v>
      </c>
      <c r="P15" s="196"/>
      <c r="Q15" s="182"/>
      <c r="R15" s="95"/>
      <c r="S15" s="95"/>
      <c r="T15" s="95"/>
      <c r="U15" s="95"/>
      <c r="V15" s="157"/>
      <c r="W15" s="157"/>
      <c r="X15" s="157"/>
      <c r="Y15" s="157"/>
    </row>
    <row r="16" spans="1:25" ht="5.25" customHeight="1">
      <c r="A16" s="157"/>
      <c r="B16" s="197"/>
      <c r="C16" s="198"/>
      <c r="D16" s="198"/>
      <c r="E16" s="198"/>
      <c r="F16" s="198"/>
      <c r="G16" s="198"/>
      <c r="H16" s="141"/>
      <c r="I16" s="157"/>
      <c r="J16" s="157"/>
      <c r="K16" s="157"/>
      <c r="L16" s="157"/>
      <c r="M16" s="157"/>
      <c r="N16" s="157"/>
      <c r="P16" s="141"/>
      <c r="Q16" s="182"/>
      <c r="R16" s="95"/>
      <c r="S16" s="95"/>
      <c r="T16" s="95"/>
      <c r="U16" s="95"/>
      <c r="V16" s="157"/>
      <c r="W16" s="157"/>
      <c r="X16" s="157"/>
      <c r="Y16" s="157"/>
    </row>
    <row r="17" spans="1:25" ht="6.75" customHeight="1" thickBot="1">
      <c r="A17" s="157"/>
      <c r="B17" s="197"/>
      <c r="C17" s="198"/>
      <c r="D17" s="198"/>
      <c r="E17" s="198"/>
      <c r="F17" s="198"/>
      <c r="G17" s="198"/>
      <c r="H17" s="141"/>
      <c r="I17" s="157"/>
      <c r="J17" s="157"/>
      <c r="K17" s="157"/>
      <c r="L17" s="157"/>
      <c r="M17" s="157"/>
      <c r="N17" s="157"/>
      <c r="O17" s="157"/>
      <c r="P17" s="141"/>
      <c r="Q17" s="182"/>
      <c r="R17" s="95"/>
      <c r="S17" s="95"/>
      <c r="T17" s="95"/>
      <c r="U17" s="95"/>
      <c r="V17" s="157"/>
      <c r="W17" s="157"/>
      <c r="X17" s="157"/>
      <c r="Y17" s="157"/>
    </row>
    <row r="18" spans="1:25" s="171" customFormat="1">
      <c r="A18" s="162"/>
      <c r="B18" s="202" t="s">
        <v>21</v>
      </c>
      <c r="C18" s="619" t="s">
        <v>22</v>
      </c>
      <c r="D18" s="620"/>
      <c r="E18" s="620"/>
      <c r="F18" s="620"/>
      <c r="G18" s="620"/>
      <c r="H18" s="621"/>
      <c r="I18" s="174"/>
      <c r="J18" s="624" t="s">
        <v>1</v>
      </c>
      <c r="K18" s="162"/>
      <c r="L18" s="203"/>
      <c r="M18" s="622" t="s">
        <v>132</v>
      </c>
      <c r="N18" s="624" t="s">
        <v>133</v>
      </c>
      <c r="O18" s="167"/>
      <c r="P18" s="150"/>
      <c r="Q18" s="182"/>
      <c r="R18" s="95"/>
      <c r="S18" s="95"/>
      <c r="T18" s="95"/>
      <c r="U18" s="95"/>
      <c r="V18" s="162"/>
      <c r="W18" s="162"/>
      <c r="X18" s="162"/>
      <c r="Y18" s="162"/>
    </row>
    <row r="19" spans="1:25" s="171" customFormat="1" ht="13.5" thickBot="1">
      <c r="A19" s="162"/>
      <c r="B19" s="172" t="s">
        <v>3</v>
      </c>
      <c r="C19" s="642" t="s">
        <v>134</v>
      </c>
      <c r="D19" s="643"/>
      <c r="E19" s="643"/>
      <c r="F19" s="643"/>
      <c r="G19" s="643"/>
      <c r="H19" s="644"/>
      <c r="I19" s="174"/>
      <c r="J19" s="625"/>
      <c r="K19" s="162"/>
      <c r="L19" s="204"/>
      <c r="M19" s="623"/>
      <c r="N19" s="625"/>
      <c r="O19" s="167"/>
      <c r="P19" s="150"/>
      <c r="Q19" s="182"/>
      <c r="R19" s="95"/>
      <c r="S19" s="95"/>
      <c r="T19" s="95"/>
      <c r="U19" s="95"/>
      <c r="V19" s="162"/>
      <c r="W19" s="162"/>
      <c r="X19" s="162"/>
      <c r="Y19" s="162"/>
    </row>
    <row r="20" spans="1:25" ht="14.25" customHeight="1">
      <c r="A20" s="157"/>
      <c r="B20" s="205"/>
      <c r="C20" s="667" t="s">
        <v>135</v>
      </c>
      <c r="D20" s="668"/>
      <c r="E20" s="668"/>
      <c r="F20" s="668"/>
      <c r="G20" s="668"/>
      <c r="H20" s="669"/>
      <c r="I20" s="157"/>
      <c r="J20" s="521"/>
      <c r="K20" s="157"/>
      <c r="L20" s="186"/>
      <c r="M20" s="491" t="str">
        <f t="shared" ref="M20:M26" si="2">IF(ISERROR(L20/J20),"",L20/J20)</f>
        <v/>
      </c>
      <c r="N20" s="180"/>
      <c r="O20" s="181"/>
      <c r="P20" s="150"/>
      <c r="Q20" s="182"/>
      <c r="R20" s="95"/>
      <c r="S20" s="95"/>
      <c r="T20" s="95"/>
      <c r="U20" s="95"/>
      <c r="V20" s="157"/>
      <c r="W20" s="157"/>
      <c r="X20" s="157"/>
      <c r="Y20" s="157"/>
    </row>
    <row r="21" spans="1:25">
      <c r="A21" s="157"/>
      <c r="B21" s="188"/>
      <c r="C21" s="667" t="s">
        <v>135</v>
      </c>
      <c r="D21" s="668"/>
      <c r="E21" s="668"/>
      <c r="F21" s="668"/>
      <c r="G21" s="668"/>
      <c r="H21" s="669"/>
      <c r="I21" s="157"/>
      <c r="J21" s="528"/>
      <c r="K21" s="157"/>
      <c r="L21" s="186"/>
      <c r="M21" s="491" t="str">
        <f t="shared" si="2"/>
        <v/>
      </c>
      <c r="N21" s="187"/>
      <c r="O21" s="181"/>
      <c r="P21" s="141"/>
      <c r="Q21" s="182"/>
      <c r="R21" s="95"/>
      <c r="S21" s="95"/>
      <c r="T21" s="95"/>
      <c r="U21" s="95"/>
      <c r="V21" s="157"/>
      <c r="W21" s="157"/>
      <c r="X21" s="157"/>
      <c r="Y21" s="157"/>
    </row>
    <row r="22" spans="1:25">
      <c r="A22" s="157"/>
      <c r="B22" s="188"/>
      <c r="C22" s="667" t="s">
        <v>135</v>
      </c>
      <c r="D22" s="668"/>
      <c r="E22" s="668"/>
      <c r="F22" s="668"/>
      <c r="G22" s="668"/>
      <c r="H22" s="669"/>
      <c r="I22" s="157"/>
      <c r="J22" s="528"/>
      <c r="K22" s="157"/>
      <c r="L22" s="186"/>
      <c r="M22" s="491" t="str">
        <f t="shared" si="2"/>
        <v/>
      </c>
      <c r="N22" s="187"/>
      <c r="O22" s="181"/>
      <c r="P22" s="141"/>
      <c r="Q22" s="182"/>
      <c r="R22" s="95"/>
      <c r="S22" s="95"/>
      <c r="T22" s="95"/>
      <c r="U22" s="95"/>
      <c r="V22" s="157"/>
      <c r="W22" s="157"/>
      <c r="X22" s="157"/>
      <c r="Y22" s="157"/>
    </row>
    <row r="23" spans="1:25">
      <c r="A23" s="157"/>
      <c r="B23" s="206"/>
      <c r="C23" s="667" t="s">
        <v>135</v>
      </c>
      <c r="D23" s="668"/>
      <c r="E23" s="668"/>
      <c r="F23" s="668"/>
      <c r="G23" s="668"/>
      <c r="H23" s="669"/>
      <c r="I23" s="157"/>
      <c r="J23" s="528"/>
      <c r="K23" s="157"/>
      <c r="L23" s="186"/>
      <c r="M23" s="491" t="str">
        <f t="shared" si="2"/>
        <v/>
      </c>
      <c r="N23" s="207"/>
      <c r="O23" s="181"/>
      <c r="P23" s="141"/>
      <c r="Q23" s="182"/>
      <c r="R23" s="95"/>
      <c r="S23" s="95"/>
      <c r="T23" s="95"/>
      <c r="U23" s="95"/>
      <c r="V23" s="157"/>
      <c r="W23" s="157"/>
      <c r="X23" s="157"/>
      <c r="Y23" s="157"/>
    </row>
    <row r="24" spans="1:25" ht="13.5" thickBot="1">
      <c r="A24" s="157"/>
      <c r="B24" s="206"/>
      <c r="C24" s="667" t="s">
        <v>135</v>
      </c>
      <c r="D24" s="668"/>
      <c r="E24" s="668"/>
      <c r="F24" s="668"/>
      <c r="G24" s="668"/>
      <c r="H24" s="669"/>
      <c r="I24" s="157"/>
      <c r="J24" s="528"/>
      <c r="K24" s="157"/>
      <c r="L24" s="186"/>
      <c r="M24" s="497" t="str">
        <f t="shared" si="2"/>
        <v/>
      </c>
      <c r="N24" s="208"/>
      <c r="O24" s="191"/>
      <c r="P24" s="141"/>
      <c r="Q24" s="182"/>
      <c r="R24" s="95"/>
      <c r="S24" s="95"/>
      <c r="T24" s="95"/>
      <c r="U24" s="95"/>
      <c r="V24" s="157"/>
      <c r="W24" s="157"/>
      <c r="X24" s="157"/>
      <c r="Y24" s="157"/>
    </row>
    <row r="25" spans="1:25" ht="13.5" thickBot="1">
      <c r="A25" s="157"/>
      <c r="B25" s="192"/>
      <c r="C25" s="660" t="s">
        <v>135</v>
      </c>
      <c r="D25" s="661"/>
      <c r="E25" s="661"/>
      <c r="F25" s="661"/>
      <c r="G25" s="661"/>
      <c r="H25" s="662"/>
      <c r="I25" s="157"/>
      <c r="J25" s="529"/>
      <c r="K25" s="157"/>
      <c r="L25" s="186"/>
      <c r="M25" s="492" t="str">
        <f t="shared" si="2"/>
        <v/>
      </c>
      <c r="N25" s="209"/>
      <c r="O25" s="496" t="s">
        <v>11</v>
      </c>
      <c r="P25" s="196"/>
      <c r="Q25" s="182"/>
      <c r="R25" s="95"/>
      <c r="S25" s="95"/>
      <c r="T25" s="95"/>
      <c r="U25" s="95"/>
      <c r="V25" s="157"/>
      <c r="W25" s="157"/>
      <c r="X25" s="157"/>
      <c r="Y25" s="157"/>
    </row>
    <row r="26" spans="1:25" ht="13.5" thickBot="1">
      <c r="A26" s="157"/>
      <c r="B26" s="197"/>
      <c r="C26" s="198"/>
      <c r="D26" s="198"/>
      <c r="E26" s="198"/>
      <c r="F26" s="198"/>
      <c r="G26" s="198"/>
      <c r="H26" s="199" t="s">
        <v>1</v>
      </c>
      <c r="I26" s="157"/>
      <c r="J26" s="488">
        <f>SUM(J21:J25)</f>
        <v>0</v>
      </c>
      <c r="K26" s="157"/>
      <c r="L26" s="200">
        <f>SUM(L20:L25)</f>
        <v>0</v>
      </c>
      <c r="M26" s="493" t="str">
        <f t="shared" si="2"/>
        <v/>
      </c>
      <c r="N26" s="210"/>
      <c r="O26" s="495">
        <v>54017</v>
      </c>
      <c r="P26" s="196"/>
      <c r="Q26" s="182"/>
      <c r="R26" s="95"/>
      <c r="S26" s="95"/>
      <c r="T26" s="95"/>
      <c r="U26" s="95"/>
      <c r="V26" s="157"/>
      <c r="W26" s="157"/>
      <c r="X26" s="157"/>
      <c r="Y26" s="157"/>
    </row>
    <row r="27" spans="1:25" ht="6.4" customHeight="1" thickBot="1">
      <c r="A27" s="157"/>
      <c r="B27" s="197"/>
      <c r="C27" s="198"/>
      <c r="D27" s="198"/>
      <c r="E27" s="198"/>
      <c r="F27" s="198"/>
      <c r="G27" s="198"/>
      <c r="H27" s="211"/>
      <c r="I27" s="157"/>
      <c r="J27" s="212"/>
      <c r="K27" s="157"/>
      <c r="P27" s="141"/>
      <c r="Q27" s="182"/>
      <c r="R27" s="95"/>
      <c r="S27" s="95"/>
      <c r="T27" s="95"/>
      <c r="U27" s="95"/>
      <c r="V27" s="157"/>
      <c r="W27" s="157"/>
      <c r="X27" s="157"/>
      <c r="Y27" s="157"/>
    </row>
    <row r="28" spans="1:25" s="171" customFormat="1" ht="13.5" thickBot="1">
      <c r="A28" s="162"/>
      <c r="B28" s="213" t="s">
        <v>24</v>
      </c>
      <c r="C28" s="670" t="s">
        <v>25</v>
      </c>
      <c r="D28" s="671"/>
      <c r="E28" s="671"/>
      <c r="F28" s="671"/>
      <c r="G28" s="671"/>
      <c r="H28" s="672"/>
      <c r="I28" s="174"/>
      <c r="J28" s="673" t="s">
        <v>1</v>
      </c>
      <c r="K28" s="162"/>
      <c r="L28" s="203"/>
      <c r="M28" s="622" t="s">
        <v>132</v>
      </c>
      <c r="N28" s="624" t="s">
        <v>133</v>
      </c>
      <c r="O28" s="675" t="s">
        <v>11</v>
      </c>
      <c r="P28" s="95"/>
      <c r="Q28" s="182"/>
      <c r="R28" s="95"/>
      <c r="S28" s="95"/>
      <c r="T28" s="95"/>
      <c r="U28" s="95"/>
      <c r="V28" s="162"/>
      <c r="W28" s="162"/>
      <c r="X28" s="162"/>
      <c r="Y28" s="162"/>
    </row>
    <row r="29" spans="1:25" s="171" customFormat="1" ht="26.25" thickBot="1">
      <c r="A29" s="162"/>
      <c r="B29" s="214" t="s">
        <v>3</v>
      </c>
      <c r="C29" s="677" t="s">
        <v>136</v>
      </c>
      <c r="D29" s="678"/>
      <c r="E29" s="678"/>
      <c r="F29" s="678"/>
      <c r="G29" s="679"/>
      <c r="H29" s="421" t="s">
        <v>77</v>
      </c>
      <c r="I29" s="174"/>
      <c r="J29" s="674"/>
      <c r="K29" s="162"/>
      <c r="L29" s="204"/>
      <c r="M29" s="623"/>
      <c r="N29" s="625"/>
      <c r="O29" s="676"/>
      <c r="P29" s="95"/>
      <c r="Q29" s="182"/>
      <c r="R29" s="95"/>
      <c r="S29" s="95"/>
      <c r="T29" s="95"/>
      <c r="U29" s="95"/>
      <c r="V29" s="162"/>
      <c r="W29" s="162"/>
      <c r="X29" s="162"/>
      <c r="Y29" s="162"/>
    </row>
    <row r="30" spans="1:25" ht="12.75" customHeight="1">
      <c r="A30" s="157"/>
      <c r="B30" s="215"/>
      <c r="C30" s="680"/>
      <c r="D30" s="681"/>
      <c r="E30" s="681"/>
      <c r="F30" s="681"/>
      <c r="G30" s="682"/>
      <c r="H30" s="437"/>
      <c r="I30" s="157"/>
      <c r="J30" s="519"/>
      <c r="K30" s="157"/>
      <c r="L30" s="186"/>
      <c r="M30" s="491" t="str">
        <f t="shared" ref="M30:M36" si="3">IF(ISERROR(L30/J30),"",L30/J30)</f>
        <v/>
      </c>
      <c r="N30" s="180"/>
      <c r="O30" s="498"/>
      <c r="P30" s="95"/>
      <c r="Q30" s="182"/>
      <c r="R30" s="95"/>
      <c r="S30" s="95"/>
      <c r="T30" s="95"/>
      <c r="U30" s="95"/>
      <c r="V30" s="157"/>
      <c r="W30" s="157"/>
      <c r="X30" s="157"/>
      <c r="Y30" s="157"/>
    </row>
    <row r="31" spans="1:25" ht="12.75" customHeight="1">
      <c r="A31" s="157"/>
      <c r="B31" s="216"/>
      <c r="C31" s="683"/>
      <c r="D31" s="684"/>
      <c r="E31" s="684"/>
      <c r="F31" s="684"/>
      <c r="G31" s="685"/>
      <c r="H31" s="438"/>
      <c r="I31" s="157"/>
      <c r="J31" s="522"/>
      <c r="K31" s="157"/>
      <c r="L31" s="186"/>
      <c r="M31" s="491" t="str">
        <f t="shared" si="3"/>
        <v/>
      </c>
      <c r="N31" s="187"/>
      <c r="O31" s="499"/>
      <c r="P31" s="95"/>
      <c r="Q31" s="182"/>
      <c r="R31" s="95"/>
      <c r="S31" s="95"/>
      <c r="T31" s="95"/>
      <c r="U31" s="95"/>
      <c r="V31" s="157"/>
      <c r="W31" s="157"/>
      <c r="X31" s="157"/>
      <c r="Y31" s="157"/>
    </row>
    <row r="32" spans="1:25" ht="12.75" customHeight="1">
      <c r="A32" s="157"/>
      <c r="B32" s="216"/>
      <c r="C32" s="683"/>
      <c r="D32" s="684"/>
      <c r="E32" s="684"/>
      <c r="F32" s="684"/>
      <c r="G32" s="685"/>
      <c r="H32" s="524"/>
      <c r="I32" s="157"/>
      <c r="J32" s="521"/>
      <c r="K32" s="157"/>
      <c r="L32" s="186"/>
      <c r="M32" s="491" t="str">
        <f t="shared" si="3"/>
        <v/>
      </c>
      <c r="N32" s="187"/>
      <c r="O32" s="500"/>
      <c r="P32" s="95"/>
      <c r="Q32" s="182"/>
      <c r="R32" s="95"/>
      <c r="S32" s="95"/>
      <c r="T32" s="95"/>
      <c r="U32" s="95"/>
      <c r="V32" s="157"/>
      <c r="W32" s="157"/>
      <c r="X32" s="157"/>
      <c r="Y32" s="157"/>
    </row>
    <row r="33" spans="1:25" ht="12.4" customHeight="1">
      <c r="A33" s="157"/>
      <c r="B33" s="217"/>
      <c r="C33" s="649"/>
      <c r="D33" s="650"/>
      <c r="E33" s="650"/>
      <c r="F33" s="650"/>
      <c r="G33" s="651"/>
      <c r="H33" s="438"/>
      <c r="I33" s="157"/>
      <c r="J33" s="522"/>
      <c r="K33" s="157"/>
      <c r="L33" s="186"/>
      <c r="M33" s="491" t="str">
        <f t="shared" si="3"/>
        <v/>
      </c>
      <c r="N33" s="187"/>
      <c r="O33" s="501"/>
      <c r="P33" s="95"/>
      <c r="Q33" s="182"/>
      <c r="R33" s="95"/>
      <c r="S33" s="95"/>
      <c r="T33" s="95"/>
      <c r="U33" s="95"/>
      <c r="V33" s="157"/>
      <c r="W33" s="157"/>
      <c r="X33" s="157"/>
      <c r="Y33" s="157"/>
    </row>
    <row r="34" spans="1:25" ht="12.4" customHeight="1">
      <c r="A34" s="157"/>
      <c r="B34" s="218"/>
      <c r="C34" s="649"/>
      <c r="D34" s="650"/>
      <c r="E34" s="650"/>
      <c r="F34" s="650"/>
      <c r="G34" s="651"/>
      <c r="H34" s="438"/>
      <c r="I34" s="157"/>
      <c r="J34" s="522"/>
      <c r="K34" s="157"/>
      <c r="L34" s="186"/>
      <c r="M34" s="491" t="str">
        <f t="shared" si="3"/>
        <v/>
      </c>
      <c r="N34" s="187"/>
      <c r="O34" s="501"/>
      <c r="P34" s="95"/>
      <c r="Q34" s="182"/>
      <c r="R34" s="95"/>
      <c r="S34" s="95"/>
      <c r="T34" s="95"/>
      <c r="U34" s="95"/>
      <c r="V34" s="157"/>
      <c r="W34" s="157"/>
      <c r="X34" s="157"/>
      <c r="Y34" s="157"/>
    </row>
    <row r="35" spans="1:25" ht="12.4" customHeight="1">
      <c r="A35" s="157"/>
      <c r="B35" s="219"/>
      <c r="C35" s="649"/>
      <c r="D35" s="650"/>
      <c r="E35" s="650"/>
      <c r="F35" s="650"/>
      <c r="G35" s="651"/>
      <c r="H35" s="438"/>
      <c r="I35" s="157"/>
      <c r="J35" s="522"/>
      <c r="K35" s="157"/>
      <c r="L35" s="186"/>
      <c r="M35" s="491" t="str">
        <f t="shared" si="3"/>
        <v/>
      </c>
      <c r="N35" s="187"/>
      <c r="O35" s="501"/>
      <c r="P35" s="95"/>
      <c r="Q35" s="182"/>
      <c r="R35" s="95"/>
      <c r="S35" s="95"/>
      <c r="T35" s="95"/>
      <c r="U35" s="95"/>
      <c r="V35" s="157"/>
      <c r="W35" s="157"/>
      <c r="X35" s="157"/>
      <c r="Y35" s="157"/>
    </row>
    <row r="36" spans="1:25" ht="12.4" customHeight="1" thickBot="1">
      <c r="A36" s="157"/>
      <c r="B36" s="220"/>
      <c r="C36" s="689"/>
      <c r="D36" s="690"/>
      <c r="E36" s="690"/>
      <c r="F36" s="690"/>
      <c r="G36" s="691"/>
      <c r="H36" s="439"/>
      <c r="I36" s="157"/>
      <c r="J36" s="523"/>
      <c r="K36" s="157"/>
      <c r="L36" s="186"/>
      <c r="M36" s="491" t="str">
        <f t="shared" si="3"/>
        <v/>
      </c>
      <c r="N36" s="187"/>
      <c r="O36" s="501"/>
      <c r="P36" s="95"/>
      <c r="Q36" s="182"/>
      <c r="R36" s="95"/>
      <c r="S36" s="95"/>
      <c r="T36" s="95"/>
      <c r="U36" s="95"/>
      <c r="V36" s="157"/>
      <c r="W36" s="157"/>
      <c r="X36" s="157"/>
      <c r="Y36" s="157"/>
    </row>
    <row r="37" spans="1:25" ht="12.4" hidden="1" customHeight="1">
      <c r="A37" s="157"/>
      <c r="B37" s="221"/>
      <c r="C37" s="222"/>
      <c r="D37" s="223"/>
      <c r="E37" s="223"/>
      <c r="F37" s="223"/>
      <c r="G37" s="223"/>
      <c r="H37" s="224"/>
      <c r="I37" s="157"/>
      <c r="J37" s="225"/>
      <c r="K37" s="157"/>
      <c r="L37" s="226">
        <f>ROUND(J37*12/112,2)</f>
        <v>0</v>
      </c>
      <c r="M37" s="504"/>
      <c r="N37" s="227" t="s">
        <v>137</v>
      </c>
      <c r="O37" s="502"/>
      <c r="P37" s="95"/>
      <c r="Q37" s="182"/>
      <c r="R37" s="95"/>
      <c r="S37" s="95"/>
      <c r="T37" s="95"/>
      <c r="U37" s="95"/>
      <c r="V37" s="157"/>
      <c r="W37" s="157"/>
      <c r="X37" s="157"/>
      <c r="Y37" s="157"/>
    </row>
    <row r="38" spans="1:25" ht="13.15" hidden="1" customHeight="1" thickBot="1">
      <c r="A38" s="157"/>
      <c r="B38" s="228"/>
      <c r="C38" s="229"/>
      <c r="D38" s="230"/>
      <c r="E38" s="230"/>
      <c r="F38" s="231"/>
      <c r="G38" s="231"/>
      <c r="H38" s="232"/>
      <c r="I38" s="157"/>
      <c r="J38" s="225"/>
      <c r="K38" s="157"/>
      <c r="L38" s="233">
        <f>ROUND(J38*12/112,2)</f>
        <v>0</v>
      </c>
      <c r="M38" s="505"/>
      <c r="N38" s="234" t="s">
        <v>137</v>
      </c>
      <c r="O38" s="502"/>
      <c r="P38" s="95"/>
      <c r="Q38" s="182"/>
      <c r="R38" s="95"/>
      <c r="S38" s="95"/>
      <c r="T38" s="95"/>
      <c r="U38" s="95"/>
      <c r="V38" s="157"/>
      <c r="W38" s="157"/>
      <c r="X38" s="157"/>
      <c r="Y38" s="157"/>
    </row>
    <row r="39" spans="1:25" ht="13.5" thickBot="1">
      <c r="A39" s="157"/>
      <c r="B39" s="197"/>
      <c r="C39" s="198"/>
      <c r="D39" s="198"/>
      <c r="E39" s="198"/>
      <c r="F39" s="198"/>
      <c r="G39" s="198"/>
      <c r="H39" s="199" t="s">
        <v>1</v>
      </c>
      <c r="I39" s="157"/>
      <c r="J39" s="487">
        <f>SUM(J30:J38)</f>
        <v>0</v>
      </c>
      <c r="K39" s="157"/>
      <c r="L39" s="235">
        <f>SUM(L30:L38)</f>
        <v>0</v>
      </c>
      <c r="M39" s="493" t="str">
        <f>IF(ISERROR(L39/J39),"",L39/J39)</f>
        <v/>
      </c>
      <c r="N39" s="236"/>
      <c r="O39" s="503"/>
      <c r="P39" s="95"/>
      <c r="Q39" s="182"/>
      <c r="R39" s="95"/>
      <c r="S39" s="95"/>
      <c r="T39" s="95"/>
      <c r="U39" s="95"/>
      <c r="V39" s="157"/>
      <c r="W39" s="157"/>
      <c r="X39" s="157"/>
      <c r="Y39" s="157"/>
    </row>
    <row r="40" spans="1:25" ht="10.15" customHeight="1" thickBot="1">
      <c r="A40" s="157"/>
      <c r="B40" s="197"/>
      <c r="C40" s="198"/>
      <c r="D40" s="198"/>
      <c r="E40" s="198"/>
      <c r="F40" s="198"/>
      <c r="G40" s="198"/>
      <c r="H40" s="211"/>
      <c r="I40" s="157"/>
      <c r="J40" s="212"/>
      <c r="K40" s="157"/>
      <c r="L40" s="157"/>
      <c r="M40" s="157"/>
      <c r="N40" s="157"/>
      <c r="O40" s="157"/>
      <c r="P40" s="141"/>
      <c r="Q40" s="182"/>
      <c r="R40" s="237"/>
      <c r="S40" s="237"/>
      <c r="T40" s="237"/>
      <c r="U40" s="157"/>
      <c r="V40" s="157"/>
      <c r="W40" s="157"/>
      <c r="X40" s="157"/>
      <c r="Y40" s="157"/>
    </row>
    <row r="41" spans="1:25" s="171" customFormat="1" ht="13.5" thickBot="1">
      <c r="A41" s="162"/>
      <c r="B41" s="213" t="s">
        <v>24</v>
      </c>
      <c r="C41" s="670" t="s">
        <v>25</v>
      </c>
      <c r="D41" s="671"/>
      <c r="E41" s="671"/>
      <c r="F41" s="671"/>
      <c r="G41" s="671"/>
      <c r="H41" s="672"/>
      <c r="I41" s="174"/>
      <c r="J41" s="673" t="s">
        <v>1</v>
      </c>
      <c r="K41" s="157"/>
      <c r="L41" s="203"/>
      <c r="M41" s="622" t="s">
        <v>132</v>
      </c>
      <c r="N41" s="624" t="s">
        <v>133</v>
      </c>
      <c r="O41" s="675" t="s">
        <v>11</v>
      </c>
      <c r="P41" s="95"/>
      <c r="Q41" s="182"/>
      <c r="R41" s="237"/>
      <c r="S41" s="238"/>
      <c r="T41" s="237"/>
      <c r="U41" s="157"/>
      <c r="V41" s="162"/>
      <c r="W41" s="162"/>
      <c r="X41" s="162"/>
      <c r="Y41" s="162"/>
    </row>
    <row r="42" spans="1:25" s="171" customFormat="1" ht="26.25" thickBot="1">
      <c r="A42" s="162"/>
      <c r="B42" s="214" t="s">
        <v>3</v>
      </c>
      <c r="C42" s="677" t="s">
        <v>138</v>
      </c>
      <c r="D42" s="678"/>
      <c r="E42" s="678"/>
      <c r="F42" s="678"/>
      <c r="G42" s="679"/>
      <c r="H42" s="420" t="s">
        <v>70</v>
      </c>
      <c r="I42" s="174"/>
      <c r="J42" s="674"/>
      <c r="K42" s="157"/>
      <c r="L42" s="204"/>
      <c r="M42" s="623"/>
      <c r="N42" s="625"/>
      <c r="O42" s="676"/>
      <c r="P42" s="95"/>
      <c r="Q42" s="182"/>
      <c r="R42" s="237"/>
      <c r="S42" s="237"/>
      <c r="T42" s="237"/>
      <c r="U42" s="157"/>
      <c r="V42" s="162"/>
      <c r="W42" s="162"/>
      <c r="X42" s="162"/>
      <c r="Y42" s="162"/>
    </row>
    <row r="43" spans="1:25" ht="12.75" customHeight="1">
      <c r="A43" s="157"/>
      <c r="B43" s="239"/>
      <c r="C43" s="692"/>
      <c r="D43" s="693"/>
      <c r="E43" s="693"/>
      <c r="F43" s="693"/>
      <c r="G43" s="694"/>
      <c r="H43" s="437"/>
      <c r="I43" s="240"/>
      <c r="J43" s="519"/>
      <c r="K43" s="157"/>
      <c r="L43" s="241"/>
      <c r="M43" s="491" t="str">
        <f t="shared" ref="M43:M52" si="4">IF(ISERROR(L43/J43),"",L43/J43)</f>
        <v/>
      </c>
      <c r="N43" s="242"/>
      <c r="O43" s="506"/>
      <c r="P43" s="95"/>
      <c r="Q43" s="182"/>
      <c r="R43" s="237"/>
      <c r="S43" s="237"/>
      <c r="T43" s="237"/>
      <c r="U43" s="157"/>
      <c r="V43" s="157"/>
      <c r="W43" s="157"/>
      <c r="X43" s="157"/>
      <c r="Y43" s="157"/>
    </row>
    <row r="44" spans="1:25" ht="12.75" customHeight="1">
      <c r="A44" s="157"/>
      <c r="B44" s="243"/>
      <c r="C44" s="695"/>
      <c r="D44" s="696"/>
      <c r="E44" s="696"/>
      <c r="F44" s="696"/>
      <c r="G44" s="697"/>
      <c r="H44" s="525"/>
      <c r="I44" s="244"/>
      <c r="J44" s="520"/>
      <c r="K44" s="157"/>
      <c r="L44" s="245"/>
      <c r="M44" s="512" t="str">
        <f t="shared" si="4"/>
        <v/>
      </c>
      <c r="N44" s="246"/>
      <c r="O44" s="507"/>
      <c r="P44" s="95"/>
      <c r="Q44" s="182"/>
      <c r="R44" s="237"/>
      <c r="S44" s="237"/>
      <c r="T44" s="237"/>
      <c r="U44" s="157"/>
      <c r="V44" s="157"/>
      <c r="W44" s="157"/>
      <c r="X44" s="157"/>
      <c r="Y44" s="157"/>
    </row>
    <row r="45" spans="1:25">
      <c r="A45" s="157"/>
      <c r="B45" s="247"/>
      <c r="C45" s="686"/>
      <c r="D45" s="687"/>
      <c r="E45" s="687"/>
      <c r="F45" s="687"/>
      <c r="G45" s="688"/>
      <c r="H45" s="524"/>
      <c r="I45" s="157"/>
      <c r="J45" s="520"/>
      <c r="K45" s="157"/>
      <c r="L45" s="245"/>
      <c r="M45" s="512" t="str">
        <f t="shared" si="4"/>
        <v/>
      </c>
      <c r="N45" s="248"/>
      <c r="O45" s="508"/>
      <c r="P45" s="95"/>
      <c r="Q45" s="182"/>
      <c r="R45" s="157"/>
      <c r="S45" s="237"/>
      <c r="T45" s="237"/>
      <c r="U45" s="157"/>
      <c r="V45" s="157"/>
      <c r="W45" s="157"/>
      <c r="X45" s="157"/>
      <c r="Y45" s="157"/>
    </row>
    <row r="46" spans="1:25">
      <c r="A46" s="157"/>
      <c r="B46" s="247"/>
      <c r="C46" s="686"/>
      <c r="D46" s="687"/>
      <c r="E46" s="687"/>
      <c r="F46" s="687"/>
      <c r="G46" s="688"/>
      <c r="H46" s="526"/>
      <c r="I46" s="157"/>
      <c r="J46" s="520"/>
      <c r="K46" s="157"/>
      <c r="L46" s="245"/>
      <c r="M46" s="512" t="str">
        <f t="shared" si="4"/>
        <v/>
      </c>
      <c r="N46" s="248"/>
      <c r="O46" s="508"/>
      <c r="P46" s="95"/>
      <c r="Q46" s="182"/>
      <c r="R46" s="237"/>
      <c r="S46" s="237"/>
      <c r="T46" s="237"/>
      <c r="U46" s="157"/>
      <c r="V46" s="157"/>
      <c r="W46" s="157"/>
      <c r="X46" s="157"/>
      <c r="Y46" s="157"/>
    </row>
    <row r="47" spans="1:25" ht="12.4" customHeight="1">
      <c r="A47" s="157"/>
      <c r="B47" s="247"/>
      <c r="C47" s="686"/>
      <c r="D47" s="687"/>
      <c r="E47" s="687"/>
      <c r="F47" s="687"/>
      <c r="G47" s="688"/>
      <c r="H47" s="526"/>
      <c r="I47" s="157"/>
      <c r="J47" s="520"/>
      <c r="K47" s="157"/>
      <c r="L47" s="245"/>
      <c r="M47" s="512" t="str">
        <f t="shared" si="4"/>
        <v/>
      </c>
      <c r="N47" s="248"/>
      <c r="O47" s="508"/>
      <c r="P47" s="95"/>
      <c r="Q47" s="182"/>
      <c r="R47" s="237"/>
      <c r="S47" s="237"/>
      <c r="T47" s="237"/>
      <c r="U47" s="157"/>
      <c r="V47" s="157"/>
      <c r="W47" s="157"/>
      <c r="X47" s="157"/>
      <c r="Y47" s="157"/>
    </row>
    <row r="48" spans="1:25">
      <c r="A48" s="157"/>
      <c r="B48" s="247"/>
      <c r="C48" s="686"/>
      <c r="D48" s="687"/>
      <c r="E48" s="687"/>
      <c r="F48" s="687"/>
      <c r="G48" s="688"/>
      <c r="H48" s="525"/>
      <c r="I48" s="157"/>
      <c r="J48" s="520"/>
      <c r="K48" s="157"/>
      <c r="L48" s="245"/>
      <c r="M48" s="512" t="str">
        <f t="shared" si="4"/>
        <v/>
      </c>
      <c r="N48" s="248"/>
      <c r="O48" s="508"/>
      <c r="P48" s="95"/>
      <c r="Q48" s="182"/>
      <c r="R48" s="237"/>
      <c r="S48" s="237"/>
      <c r="T48" s="237"/>
      <c r="U48" s="157"/>
      <c r="V48" s="157"/>
      <c r="W48" s="157"/>
      <c r="X48" s="157"/>
      <c r="Y48" s="157"/>
    </row>
    <row r="49" spans="1:25" ht="12.4" customHeight="1">
      <c r="A49" s="157"/>
      <c r="B49" s="247"/>
      <c r="C49" s="686"/>
      <c r="D49" s="687"/>
      <c r="E49" s="687"/>
      <c r="F49" s="687"/>
      <c r="G49" s="688"/>
      <c r="H49" s="524"/>
      <c r="I49" s="157"/>
      <c r="J49" s="520"/>
      <c r="K49" s="157"/>
      <c r="L49" s="245"/>
      <c r="M49" s="512" t="str">
        <f t="shared" si="4"/>
        <v/>
      </c>
      <c r="N49" s="248"/>
      <c r="O49" s="508"/>
      <c r="P49" s="95"/>
      <c r="Q49" s="182"/>
      <c r="R49" s="237"/>
      <c r="S49" s="237"/>
      <c r="T49" s="237"/>
      <c r="U49" s="157"/>
      <c r="V49" s="157"/>
      <c r="W49" s="157"/>
      <c r="X49" s="157"/>
      <c r="Y49" s="157"/>
    </row>
    <row r="50" spans="1:25">
      <c r="A50" s="157"/>
      <c r="B50" s="247"/>
      <c r="C50" s="686"/>
      <c r="D50" s="687"/>
      <c r="E50" s="687"/>
      <c r="F50" s="687"/>
      <c r="G50" s="688"/>
      <c r="H50" s="525"/>
      <c r="I50" s="157"/>
      <c r="J50" s="520"/>
      <c r="K50" s="157"/>
      <c r="L50" s="245"/>
      <c r="M50" s="512" t="str">
        <f t="shared" si="4"/>
        <v/>
      </c>
      <c r="N50" s="248"/>
      <c r="O50" s="508"/>
      <c r="P50" s="95"/>
      <c r="Q50" s="182"/>
      <c r="R50" s="95"/>
      <c r="S50" s="95"/>
      <c r="T50" s="95"/>
      <c r="U50" s="95"/>
      <c r="V50" s="157"/>
      <c r="W50" s="157"/>
      <c r="X50" s="157"/>
      <c r="Y50" s="157"/>
    </row>
    <row r="51" spans="1:25">
      <c r="A51" s="157"/>
      <c r="B51" s="219"/>
      <c r="C51" s="686"/>
      <c r="D51" s="687"/>
      <c r="E51" s="687"/>
      <c r="F51" s="687"/>
      <c r="G51" s="688"/>
      <c r="H51" s="524"/>
      <c r="I51" s="157"/>
      <c r="J51" s="520"/>
      <c r="K51" s="157"/>
      <c r="L51" s="245"/>
      <c r="M51" s="512" t="str">
        <f t="shared" si="4"/>
        <v/>
      </c>
      <c r="N51" s="248"/>
      <c r="O51" s="508"/>
      <c r="P51" s="95"/>
      <c r="Q51" s="182"/>
      <c r="R51" s="95"/>
      <c r="S51" s="95"/>
      <c r="T51" s="95"/>
      <c r="U51" s="95"/>
      <c r="V51" s="157"/>
      <c r="W51" s="157"/>
      <c r="X51" s="157"/>
      <c r="Y51" s="157"/>
    </row>
    <row r="52" spans="1:25" ht="13.5" thickBot="1">
      <c r="A52" s="157"/>
      <c r="B52" s="249"/>
      <c r="C52" s="704"/>
      <c r="D52" s="705"/>
      <c r="E52" s="705"/>
      <c r="F52" s="705"/>
      <c r="G52" s="706"/>
      <c r="H52" s="527"/>
      <c r="I52" s="157"/>
      <c r="J52" s="521"/>
      <c r="K52" s="157"/>
      <c r="L52" s="245"/>
      <c r="M52" s="512" t="str">
        <f t="shared" si="4"/>
        <v/>
      </c>
      <c r="N52" s="248"/>
      <c r="O52" s="508"/>
      <c r="P52" s="95"/>
      <c r="Q52" s="182"/>
      <c r="R52" s="250"/>
      <c r="S52" s="95"/>
      <c r="T52" s="95"/>
      <c r="U52" s="95"/>
      <c r="V52" s="157"/>
      <c r="W52" s="157"/>
      <c r="X52" s="157"/>
      <c r="Y52" s="157"/>
    </row>
    <row r="53" spans="1:25" ht="13.15" hidden="1" customHeight="1">
      <c r="A53" s="157"/>
      <c r="B53" s="221"/>
      <c r="C53" s="251"/>
      <c r="D53" s="252"/>
      <c r="E53" s="252"/>
      <c r="F53" s="253"/>
      <c r="G53" s="252"/>
      <c r="H53" s="254"/>
      <c r="I53" s="157"/>
      <c r="J53" s="255"/>
      <c r="K53" s="157"/>
      <c r="L53" s="256">
        <f t="shared" ref="L53:L55" si="5">ROUND(J53*4/104,2)</f>
        <v>0</v>
      </c>
      <c r="M53" s="513"/>
      <c r="N53" s="227"/>
      <c r="O53" s="509"/>
      <c r="P53" s="95"/>
      <c r="Q53" s="182"/>
      <c r="R53" s="95"/>
      <c r="S53" s="95"/>
      <c r="T53" s="95"/>
      <c r="U53" s="95"/>
      <c r="V53" s="157"/>
      <c r="W53" s="157"/>
      <c r="X53" s="157"/>
      <c r="Y53" s="157"/>
    </row>
    <row r="54" spans="1:25" ht="13.15" hidden="1" customHeight="1">
      <c r="A54" s="157"/>
      <c r="B54" s="221"/>
      <c r="C54" s="257"/>
      <c r="D54" s="258"/>
      <c r="E54" s="258"/>
      <c r="F54" s="259"/>
      <c r="G54" s="259"/>
      <c r="H54" s="260"/>
      <c r="I54" s="157"/>
      <c r="J54" s="261"/>
      <c r="K54" s="157"/>
      <c r="L54" s="256">
        <f t="shared" si="5"/>
        <v>0</v>
      </c>
      <c r="M54" s="513"/>
      <c r="N54" s="227"/>
      <c r="O54" s="509"/>
      <c r="P54" s="95"/>
      <c r="Q54" s="182"/>
      <c r="R54" s="95"/>
      <c r="S54" s="95"/>
      <c r="T54" s="95"/>
      <c r="U54" s="95"/>
      <c r="V54" s="157"/>
      <c r="W54" s="157"/>
      <c r="X54" s="157"/>
      <c r="Y54" s="157"/>
    </row>
    <row r="55" spans="1:25" ht="13.5" hidden="1" customHeight="1" thickBot="1">
      <c r="A55" s="157"/>
      <c r="B55" s="221"/>
      <c r="C55" s="257"/>
      <c r="D55" s="258"/>
      <c r="E55" s="258"/>
      <c r="F55" s="259"/>
      <c r="G55" s="259"/>
      <c r="H55" s="260"/>
      <c r="I55" s="157"/>
      <c r="J55" s="261"/>
      <c r="K55" s="157"/>
      <c r="L55" s="262">
        <f t="shared" si="5"/>
        <v>0</v>
      </c>
      <c r="M55" s="514"/>
      <c r="N55" s="263"/>
      <c r="O55" s="510"/>
      <c r="P55" s="95"/>
      <c r="Q55" s="182"/>
      <c r="R55" s="95"/>
      <c r="S55" s="95"/>
      <c r="T55" s="95"/>
      <c r="U55" s="95"/>
      <c r="V55" s="157"/>
      <c r="W55" s="157"/>
      <c r="X55" s="157"/>
      <c r="Y55" s="157"/>
    </row>
    <row r="56" spans="1:25" ht="13.5" thickBot="1">
      <c r="A56" s="157"/>
      <c r="B56" s="197"/>
      <c r="C56" s="198"/>
      <c r="D56" s="198"/>
      <c r="E56" s="198"/>
      <c r="F56" s="198"/>
      <c r="G56" s="198"/>
      <c r="H56" s="199" t="s">
        <v>1</v>
      </c>
      <c r="I56" s="157"/>
      <c r="J56" s="485">
        <f>SUM(J43:J52)</f>
        <v>0</v>
      </c>
      <c r="K56" s="157"/>
      <c r="L56" s="264">
        <f>SUM(L43:L55)</f>
        <v>0</v>
      </c>
      <c r="M56" s="515" t="str">
        <f>IF(ISERROR(J56/L56),"",J56/L56)</f>
        <v/>
      </c>
      <c r="N56" s="265"/>
      <c r="O56" s="511"/>
      <c r="P56" s="95"/>
      <c r="Q56" s="182"/>
      <c r="R56" s="95"/>
      <c r="S56" s="95"/>
      <c r="T56" s="95"/>
      <c r="U56" s="95"/>
      <c r="V56" s="157"/>
      <c r="W56" s="157"/>
      <c r="X56" s="157"/>
      <c r="Y56" s="157"/>
    </row>
    <row r="57" spans="1:25" ht="3.75" customHeight="1">
      <c r="A57" s="157"/>
      <c r="B57" s="197"/>
      <c r="C57" s="198"/>
      <c r="D57" s="198"/>
      <c r="E57" s="198"/>
      <c r="F57" s="198"/>
      <c r="G57" s="198"/>
      <c r="H57" s="211"/>
      <c r="J57" s="212"/>
      <c r="K57" s="157"/>
      <c r="P57" s="141"/>
      <c r="Q57" s="157"/>
      <c r="R57" s="95"/>
      <c r="S57" s="95"/>
      <c r="T57" s="95"/>
      <c r="U57" s="95"/>
      <c r="V57" s="157"/>
      <c r="W57" s="157"/>
      <c r="X57" s="157"/>
      <c r="Y57" s="157"/>
    </row>
    <row r="58" spans="1:25" ht="6.75" customHeight="1" thickBot="1">
      <c r="A58" s="157"/>
      <c r="B58" s="266"/>
      <c r="C58" s="211"/>
      <c r="D58" s="211"/>
      <c r="E58" s="211"/>
      <c r="F58" s="211"/>
      <c r="G58" s="211"/>
      <c r="H58" s="198"/>
      <c r="I58" s="157"/>
      <c r="J58" s="267"/>
      <c r="K58" s="157"/>
      <c r="L58" s="157"/>
      <c r="M58" s="157"/>
      <c r="N58" s="157"/>
      <c r="O58" s="157"/>
      <c r="P58" s="141"/>
      <c r="Q58" s="157"/>
      <c r="R58" s="95"/>
      <c r="S58" s="95"/>
      <c r="T58" s="95"/>
      <c r="U58" s="95"/>
      <c r="V58" s="157"/>
      <c r="W58" s="157"/>
      <c r="X58" s="157"/>
      <c r="Y58" s="157"/>
    </row>
    <row r="59" spans="1:25" ht="13.5" thickBot="1">
      <c r="A59" s="157"/>
      <c r="B59" s="707" t="s">
        <v>72</v>
      </c>
      <c r="C59" s="708"/>
      <c r="D59" s="708"/>
      <c r="E59" s="709"/>
      <c r="F59" s="710" t="s">
        <v>73</v>
      </c>
      <c r="G59" s="711"/>
      <c r="H59" s="268"/>
      <c r="I59" s="157"/>
      <c r="J59" s="486" t="s">
        <v>139</v>
      </c>
      <c r="K59" s="157"/>
      <c r="L59" s="269" t="s">
        <v>140</v>
      </c>
      <c r="M59" s="270" t="s">
        <v>141</v>
      </c>
      <c r="N59" s="271"/>
      <c r="O59" s="162"/>
      <c r="P59" s="141"/>
      <c r="Q59" s="157"/>
      <c r="R59" s="95"/>
      <c r="S59" s="95"/>
      <c r="T59" s="95"/>
      <c r="U59" s="95"/>
      <c r="V59" s="157"/>
      <c r="W59" s="157"/>
      <c r="X59" s="157"/>
      <c r="Y59" s="157"/>
    </row>
    <row r="60" spans="1:25" ht="25.5" customHeight="1" thickBot="1">
      <c r="A60" s="157"/>
      <c r="B60" s="698" t="str">
        <f>G4</f>
        <v>Your Name</v>
      </c>
      <c r="C60" s="699"/>
      <c r="D60" s="699"/>
      <c r="E60" s="700"/>
      <c r="F60" s="701"/>
      <c r="G60" s="702"/>
      <c r="H60" s="272"/>
      <c r="I60" s="157"/>
      <c r="J60" s="518">
        <f>J56+J39+J26+J15</f>
        <v>0</v>
      </c>
      <c r="L60" s="516">
        <f>+L56+L26+L15+L39</f>
        <v>0</v>
      </c>
      <c r="M60" s="517" t="str">
        <f>IF(COUNT(M56,M39,M26,M15)=0,"",AVERAGE(M56,M39,M26,M15))</f>
        <v/>
      </c>
      <c r="N60" s="181"/>
      <c r="O60" s="273"/>
      <c r="P60" s="141"/>
      <c r="Q60" s="273"/>
      <c r="R60" s="95"/>
      <c r="S60" s="95"/>
      <c r="T60" s="95"/>
      <c r="U60" s="95"/>
      <c r="V60" s="157"/>
      <c r="W60" s="157"/>
      <c r="X60" s="157"/>
      <c r="Y60" s="157"/>
    </row>
    <row r="61" spans="1:25" ht="16.5" customHeight="1">
      <c r="A61" s="157"/>
      <c r="B61" s="274"/>
      <c r="C61" s="157"/>
      <c r="D61" s="157"/>
      <c r="E61" s="157"/>
      <c r="F61" s="157"/>
      <c r="G61" s="157"/>
      <c r="H61" s="162"/>
      <c r="I61" s="157"/>
      <c r="J61" s="275"/>
      <c r="K61" s="174"/>
      <c r="L61" s="174"/>
      <c r="M61" s="174"/>
      <c r="N61" s="157"/>
      <c r="O61" s="157"/>
      <c r="P61" s="141"/>
      <c r="Q61" s="157"/>
      <c r="R61" s="157"/>
      <c r="S61" s="157"/>
      <c r="T61" s="157"/>
      <c r="U61" s="157"/>
      <c r="V61" s="157"/>
      <c r="W61" s="157"/>
      <c r="X61" s="157"/>
      <c r="Y61" s="157"/>
    </row>
    <row r="62" spans="1:25" ht="17.25" customHeight="1">
      <c r="A62" s="157"/>
      <c r="B62" s="27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174"/>
      <c r="O62" s="276"/>
      <c r="P62" s="141"/>
      <c r="Q62" s="157"/>
      <c r="R62" s="703"/>
      <c r="S62" s="703"/>
      <c r="T62" s="703"/>
      <c r="U62" s="157"/>
      <c r="V62" s="157"/>
      <c r="W62" s="157"/>
      <c r="X62" s="157"/>
      <c r="Y62" s="157"/>
    </row>
    <row r="63" spans="1:25" ht="13.5" customHeight="1">
      <c r="A63" s="157"/>
      <c r="B63" s="103" t="s">
        <v>142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277"/>
      <c r="O63" s="157"/>
      <c r="P63" s="141"/>
      <c r="Q63" s="157"/>
      <c r="R63" s="237"/>
      <c r="S63" s="237"/>
      <c r="T63" s="237"/>
      <c r="U63" s="157"/>
      <c r="V63" s="157"/>
      <c r="W63" s="157"/>
      <c r="X63" s="157"/>
      <c r="Y63" s="157"/>
    </row>
    <row r="64" spans="1:25" ht="15" customHeight="1">
      <c r="A64" s="157"/>
      <c r="B64" s="103" t="s">
        <v>114</v>
      </c>
      <c r="C64" s="278"/>
      <c r="D64" s="278"/>
      <c r="E64" s="278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41"/>
      <c r="Q64" s="157"/>
      <c r="R64" s="237"/>
      <c r="S64" s="237"/>
      <c r="T64" s="237"/>
      <c r="U64" s="157"/>
      <c r="V64" s="157"/>
      <c r="W64" s="157"/>
      <c r="X64" s="157"/>
      <c r="Y64" s="157"/>
    </row>
    <row r="65" spans="1:25" ht="15.75">
      <c r="A65" s="157"/>
      <c r="B65" s="279" t="s">
        <v>143</v>
      </c>
      <c r="C65" s="278"/>
      <c r="D65" s="278"/>
      <c r="E65" s="278"/>
      <c r="F65" s="157"/>
      <c r="G65" s="280"/>
      <c r="H65" s="280"/>
      <c r="I65" s="280"/>
      <c r="J65" s="281"/>
      <c r="K65" s="157"/>
      <c r="L65" s="141"/>
      <c r="M65" s="277"/>
      <c r="N65" s="277"/>
      <c r="O65" s="157"/>
      <c r="P65" s="141"/>
      <c r="Q65" s="157"/>
      <c r="R65" s="237"/>
      <c r="S65" s="237"/>
      <c r="T65" s="237"/>
      <c r="U65" s="157"/>
      <c r="V65" s="157"/>
      <c r="W65" s="157"/>
      <c r="X65" s="157"/>
      <c r="Y65" s="157"/>
    </row>
    <row r="66" spans="1:25">
      <c r="A66" s="157"/>
      <c r="B66" s="274"/>
      <c r="C66" s="157"/>
      <c r="D66" s="157"/>
      <c r="E66" s="157"/>
      <c r="F66" s="157"/>
      <c r="G66" s="157"/>
      <c r="H66" s="157"/>
      <c r="I66" s="157"/>
      <c r="J66" s="277"/>
      <c r="K66" s="157"/>
      <c r="L66" s="141"/>
      <c r="M66" s="277"/>
      <c r="N66" s="277"/>
      <c r="O66" s="157"/>
      <c r="P66" s="141"/>
      <c r="Q66" s="157"/>
      <c r="R66" s="237"/>
      <c r="S66" s="237"/>
      <c r="T66" s="237"/>
      <c r="U66" s="157"/>
      <c r="V66" s="157"/>
      <c r="W66" s="157"/>
      <c r="X66" s="157"/>
      <c r="Y66" s="157"/>
    </row>
    <row r="67" spans="1:25">
      <c r="A67" s="157"/>
      <c r="B67" s="274"/>
      <c r="C67" s="157"/>
      <c r="D67" s="157"/>
      <c r="E67" s="157"/>
      <c r="F67" s="157"/>
      <c r="G67" s="157"/>
      <c r="H67" s="273"/>
      <c r="I67" s="157"/>
      <c r="J67" s="157"/>
      <c r="K67" s="157"/>
      <c r="L67" s="141"/>
      <c r="M67" s="273"/>
      <c r="N67" s="277"/>
      <c r="O67" s="282"/>
      <c r="P67" s="141"/>
      <c r="Q67" s="157"/>
      <c r="R67" s="237"/>
      <c r="S67" s="237"/>
      <c r="T67" s="237"/>
      <c r="U67" s="157"/>
      <c r="V67" s="157"/>
      <c r="W67" s="157"/>
      <c r="X67" s="157"/>
      <c r="Y67" s="157"/>
    </row>
    <row r="68" spans="1:25">
      <c r="A68" s="157"/>
      <c r="B68" s="274"/>
      <c r="C68" s="157"/>
      <c r="D68" s="157"/>
      <c r="E68" s="157"/>
      <c r="F68" s="157"/>
      <c r="G68" s="273"/>
      <c r="H68" s="273"/>
      <c r="I68" s="157"/>
      <c r="J68" s="277"/>
      <c r="K68" s="157"/>
      <c r="L68" s="141"/>
      <c r="M68" s="277"/>
      <c r="N68" s="277"/>
      <c r="O68" s="282"/>
      <c r="P68" s="141"/>
      <c r="Q68" s="157"/>
      <c r="R68" s="237"/>
      <c r="S68" s="237"/>
      <c r="T68" s="237"/>
      <c r="U68" s="157"/>
      <c r="V68" s="157"/>
      <c r="W68" s="157"/>
      <c r="X68" s="157"/>
      <c r="Y68" s="157"/>
    </row>
    <row r="69" spans="1:25">
      <c r="A69" s="157"/>
      <c r="B69" s="274"/>
      <c r="C69" s="157"/>
      <c r="D69" s="157"/>
      <c r="E69" s="157"/>
      <c r="F69" s="157"/>
      <c r="G69" s="95"/>
      <c r="H69" s="95"/>
      <c r="I69" s="95"/>
      <c r="J69" s="95"/>
      <c r="K69" s="95"/>
      <c r="L69" s="95"/>
      <c r="M69" s="95"/>
      <c r="N69" s="95"/>
      <c r="O69" s="95"/>
      <c r="P69" s="141"/>
      <c r="Q69" s="157"/>
      <c r="R69" s="237"/>
      <c r="S69" s="237"/>
      <c r="T69" s="237"/>
      <c r="U69" s="157"/>
      <c r="V69" s="157"/>
      <c r="W69" s="157"/>
      <c r="X69" s="157"/>
      <c r="Y69" s="157"/>
    </row>
    <row r="70" spans="1:25">
      <c r="A70" s="157"/>
      <c r="B70" s="274"/>
      <c r="C70" s="157"/>
      <c r="D70" s="157"/>
      <c r="E70" s="157"/>
      <c r="F70" s="273"/>
      <c r="G70" s="95"/>
      <c r="H70" s="95"/>
      <c r="I70" s="95"/>
      <c r="J70" s="95"/>
      <c r="K70" s="95"/>
      <c r="L70" s="95"/>
      <c r="M70" s="95"/>
      <c r="N70" s="95"/>
      <c r="O70" s="95"/>
      <c r="P70" s="141"/>
      <c r="Q70" s="157"/>
      <c r="R70" s="237"/>
      <c r="S70" s="237"/>
      <c r="T70" s="237"/>
      <c r="U70" s="157"/>
      <c r="V70" s="157"/>
      <c r="W70" s="157"/>
      <c r="X70" s="157"/>
      <c r="Y70" s="157"/>
    </row>
    <row r="71" spans="1:25">
      <c r="A71" s="157"/>
      <c r="B71" s="274"/>
      <c r="C71" s="157"/>
      <c r="D71" s="157"/>
      <c r="E71" s="157"/>
      <c r="F71" s="157"/>
      <c r="G71" s="95"/>
      <c r="H71" s="95"/>
      <c r="I71" s="95"/>
      <c r="J71" s="95"/>
      <c r="K71" s="95"/>
      <c r="L71" s="95"/>
      <c r="M71" s="95"/>
      <c r="N71" s="95"/>
      <c r="O71" s="95"/>
      <c r="P71" s="141"/>
      <c r="Q71" s="157"/>
      <c r="R71" s="237"/>
      <c r="S71" s="237"/>
      <c r="T71" s="237"/>
      <c r="U71" s="157"/>
      <c r="V71" s="157"/>
      <c r="W71" s="157"/>
      <c r="X71" s="157"/>
      <c r="Y71" s="157"/>
    </row>
    <row r="72" spans="1:25">
      <c r="A72" s="157"/>
      <c r="B72" s="274"/>
      <c r="C72" s="157"/>
      <c r="D72" s="157"/>
      <c r="E72" s="157"/>
      <c r="F72" s="157"/>
      <c r="G72" s="95"/>
      <c r="H72" s="95"/>
      <c r="I72" s="95"/>
      <c r="J72" s="95"/>
      <c r="K72" s="95"/>
      <c r="L72" s="95"/>
      <c r="M72" s="95"/>
      <c r="N72" s="95"/>
      <c r="O72" s="95"/>
      <c r="P72" s="141"/>
      <c r="Q72" s="157"/>
      <c r="R72" s="237"/>
      <c r="S72" s="237"/>
      <c r="T72" s="237"/>
      <c r="U72" s="157"/>
      <c r="V72" s="157"/>
      <c r="W72" s="157"/>
      <c r="X72" s="157"/>
      <c r="Y72" s="157"/>
    </row>
    <row r="73" spans="1:25">
      <c r="A73" s="157"/>
      <c r="B73" s="274"/>
      <c r="C73" s="157"/>
      <c r="D73" s="157"/>
      <c r="E73" s="157"/>
      <c r="F73" s="157"/>
      <c r="G73" s="95"/>
      <c r="H73" s="95"/>
      <c r="I73" s="95"/>
      <c r="J73" s="95"/>
      <c r="K73" s="95"/>
      <c r="L73" s="95"/>
      <c r="M73" s="95"/>
      <c r="N73" s="95"/>
      <c r="O73" s="95"/>
      <c r="P73" s="141"/>
      <c r="Q73" s="157"/>
      <c r="R73" s="237"/>
      <c r="S73" s="237"/>
      <c r="T73" s="237"/>
      <c r="U73" s="157"/>
      <c r="V73" s="157"/>
      <c r="W73" s="157"/>
      <c r="X73" s="157"/>
      <c r="Y73" s="157"/>
    </row>
    <row r="74" spans="1:25">
      <c r="A74" s="157"/>
      <c r="B74" s="274"/>
      <c r="C74" s="157"/>
      <c r="D74" s="157"/>
      <c r="E74" s="157"/>
      <c r="F74" s="157"/>
      <c r="G74" s="95"/>
      <c r="H74" s="95"/>
      <c r="I74" s="95"/>
      <c r="J74" s="95"/>
      <c r="K74" s="95"/>
      <c r="L74" s="95"/>
      <c r="M74" s="95"/>
      <c r="N74" s="95"/>
      <c r="O74" s="95"/>
      <c r="P74" s="141"/>
      <c r="Q74" s="157"/>
      <c r="R74" s="237"/>
      <c r="S74" s="237"/>
      <c r="T74" s="237"/>
      <c r="U74" s="157"/>
      <c r="V74" s="157"/>
      <c r="W74" s="157"/>
      <c r="X74" s="157"/>
      <c r="Y74" s="157"/>
    </row>
    <row r="75" spans="1:25">
      <c r="A75" s="157"/>
      <c r="B75" s="274"/>
      <c r="C75" s="157"/>
      <c r="D75" s="157"/>
      <c r="E75" s="157"/>
      <c r="F75" s="157"/>
      <c r="G75" s="95"/>
      <c r="H75" s="95"/>
      <c r="I75" s="95"/>
      <c r="J75" s="95"/>
      <c r="K75" s="95"/>
      <c r="L75" s="95"/>
      <c r="M75" s="95"/>
      <c r="N75" s="95"/>
      <c r="O75" s="95"/>
      <c r="P75" s="141"/>
      <c r="Q75" s="157"/>
      <c r="R75" s="237"/>
      <c r="S75" s="237"/>
      <c r="T75" s="237"/>
      <c r="U75" s="157"/>
      <c r="V75" s="157"/>
      <c r="W75" s="157"/>
      <c r="X75" s="157"/>
      <c r="Y75" s="157"/>
    </row>
    <row r="76" spans="1:25">
      <c r="A76" s="157"/>
      <c r="B76" s="274"/>
      <c r="C76" s="157"/>
      <c r="D76" s="157"/>
      <c r="E76" s="157"/>
      <c r="F76" s="157"/>
      <c r="G76" s="95"/>
      <c r="H76" s="95"/>
      <c r="I76" s="95"/>
      <c r="J76" s="95"/>
      <c r="K76" s="95"/>
      <c r="L76" s="95"/>
      <c r="M76" s="95"/>
      <c r="N76" s="95"/>
      <c r="O76" s="95"/>
      <c r="P76" s="141"/>
      <c r="Q76" s="157"/>
      <c r="R76" s="237"/>
      <c r="S76" s="237"/>
      <c r="T76" s="237"/>
      <c r="U76" s="157"/>
      <c r="V76" s="157"/>
      <c r="W76" s="157"/>
      <c r="X76" s="157"/>
      <c r="Y76" s="157"/>
    </row>
    <row r="77" spans="1:25">
      <c r="A77" s="157"/>
      <c r="B77" s="274"/>
      <c r="C77" s="157"/>
      <c r="D77" s="157"/>
      <c r="E77" s="157"/>
      <c r="F77" s="157"/>
      <c r="G77" s="95"/>
      <c r="H77" s="95"/>
      <c r="I77" s="95"/>
      <c r="J77" s="95"/>
      <c r="K77" s="95"/>
      <c r="L77" s="95"/>
      <c r="M77" s="95"/>
      <c r="N77" s="95"/>
      <c r="O77" s="95"/>
      <c r="P77" s="141"/>
      <c r="Q77" s="157"/>
      <c r="R77" s="237"/>
      <c r="S77" s="237"/>
      <c r="T77" s="237"/>
      <c r="U77" s="157"/>
      <c r="V77" s="157"/>
      <c r="W77" s="157"/>
      <c r="X77" s="157"/>
      <c r="Y77" s="157"/>
    </row>
    <row r="78" spans="1:25">
      <c r="A78" s="157"/>
      <c r="B78" s="274"/>
      <c r="C78" s="157"/>
      <c r="D78" s="157"/>
      <c r="E78" s="157"/>
      <c r="F78" s="157"/>
      <c r="G78" s="95"/>
      <c r="H78" s="95"/>
      <c r="I78" s="95"/>
      <c r="J78" s="95"/>
      <c r="K78" s="95"/>
      <c r="L78" s="95"/>
      <c r="M78" s="95"/>
      <c r="N78" s="95"/>
      <c r="O78" s="95"/>
      <c r="P78" s="141"/>
      <c r="Q78" s="157"/>
      <c r="R78" s="237"/>
      <c r="S78" s="237"/>
      <c r="T78" s="237"/>
      <c r="U78" s="157"/>
      <c r="V78" s="157"/>
      <c r="W78" s="157"/>
      <c r="X78" s="157"/>
      <c r="Y78" s="157"/>
    </row>
    <row r="79" spans="1:25">
      <c r="A79" s="157"/>
      <c r="B79" s="274"/>
      <c r="C79" s="157"/>
      <c r="D79" s="157"/>
      <c r="E79" s="157"/>
      <c r="F79" s="157"/>
      <c r="G79" s="95"/>
      <c r="H79" s="95"/>
      <c r="I79" s="95"/>
      <c r="J79" s="95"/>
      <c r="K79" s="95"/>
      <c r="L79" s="95"/>
      <c r="M79" s="95"/>
      <c r="N79" s="95"/>
      <c r="O79" s="95"/>
      <c r="P79" s="141"/>
      <c r="Q79" s="157"/>
      <c r="R79" s="157"/>
      <c r="S79" s="157"/>
      <c r="T79" s="157"/>
      <c r="U79" s="157"/>
      <c r="V79" s="157"/>
      <c r="W79" s="157"/>
      <c r="X79" s="157"/>
      <c r="Y79" s="157"/>
    </row>
    <row r="80" spans="1:25">
      <c r="A80" s="157"/>
      <c r="B80" s="274"/>
      <c r="C80" s="157"/>
      <c r="D80" s="157"/>
      <c r="E80" s="157"/>
      <c r="F80" s="157"/>
      <c r="G80" s="95"/>
      <c r="H80" s="95"/>
      <c r="I80" s="95"/>
      <c r="J80" s="95"/>
      <c r="K80" s="95"/>
      <c r="L80" s="95"/>
      <c r="M80" s="95"/>
      <c r="N80" s="95"/>
      <c r="O80" s="95"/>
      <c r="P80" s="141"/>
      <c r="Q80" s="157"/>
      <c r="R80" s="157"/>
      <c r="S80" s="157"/>
      <c r="T80" s="157"/>
      <c r="U80" s="157"/>
      <c r="V80" s="157"/>
      <c r="W80" s="157"/>
      <c r="X80" s="157"/>
      <c r="Y80" s="157"/>
    </row>
    <row r="81" spans="1:25">
      <c r="A81" s="157"/>
      <c r="B81" s="274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41"/>
      <c r="Q81" s="157"/>
      <c r="R81" s="157"/>
      <c r="S81" s="157"/>
      <c r="T81" s="157"/>
      <c r="U81" s="157"/>
      <c r="V81" s="157"/>
      <c r="W81" s="157"/>
      <c r="X81" s="157"/>
      <c r="Y81" s="157"/>
    </row>
    <row r="82" spans="1:25">
      <c r="R82" s="157"/>
      <c r="S82" s="157"/>
      <c r="T82" s="157"/>
      <c r="U82" s="157"/>
      <c r="V82" s="157"/>
      <c r="W82" s="157"/>
      <c r="X82" s="157"/>
      <c r="Y82" s="157"/>
    </row>
  </sheetData>
  <sheetProtection algorithmName="SHA-512" hashValue="dbCy59Ry6uZ3RiwzO27VP2A4m7/lEMfnr6pquhH1pOQqDliwWoX2XZ1CoOiPQu4+WWsHRrCP13oHCy20Fh5VtQ==" saltValue="YaX9x6F1BhmYZkomIpObbw==" spinCount="100000" sheet="1" selectLockedCells="1"/>
  <mergeCells count="61">
    <mergeCell ref="B60:E60"/>
    <mergeCell ref="F60:G60"/>
    <mergeCell ref="R62:T62"/>
    <mergeCell ref="C49:G49"/>
    <mergeCell ref="C50:G50"/>
    <mergeCell ref="C51:G51"/>
    <mergeCell ref="C52:G52"/>
    <mergeCell ref="B59:E59"/>
    <mergeCell ref="F59:G59"/>
    <mergeCell ref="C48:G48"/>
    <mergeCell ref="C36:G36"/>
    <mergeCell ref="C41:H41"/>
    <mergeCell ref="J41:J42"/>
    <mergeCell ref="M41:M42"/>
    <mergeCell ref="C43:G43"/>
    <mergeCell ref="C44:G44"/>
    <mergeCell ref="C45:G45"/>
    <mergeCell ref="C46:G46"/>
    <mergeCell ref="C47:G47"/>
    <mergeCell ref="N41:N42"/>
    <mergeCell ref="O41:O42"/>
    <mergeCell ref="C42:G42"/>
    <mergeCell ref="C30:G30"/>
    <mergeCell ref="C31:G31"/>
    <mergeCell ref="C32:G32"/>
    <mergeCell ref="C33:G33"/>
    <mergeCell ref="C34:G34"/>
    <mergeCell ref="C35:G35"/>
    <mergeCell ref="C28:H28"/>
    <mergeCell ref="J28:J29"/>
    <mergeCell ref="M28:M29"/>
    <mergeCell ref="N28:N29"/>
    <mergeCell ref="O28:O29"/>
    <mergeCell ref="C29:G29"/>
    <mergeCell ref="C25:H25"/>
    <mergeCell ref="C14:G14"/>
    <mergeCell ref="C18:H18"/>
    <mergeCell ref="J18:J19"/>
    <mergeCell ref="M18:M19"/>
    <mergeCell ref="C20:H20"/>
    <mergeCell ref="C21:H21"/>
    <mergeCell ref="C22:H22"/>
    <mergeCell ref="C23:H23"/>
    <mergeCell ref="C24:H24"/>
    <mergeCell ref="N18:N19"/>
    <mergeCell ref="C19:H19"/>
    <mergeCell ref="C8:G8"/>
    <mergeCell ref="C9:G9"/>
    <mergeCell ref="C10:G10"/>
    <mergeCell ref="C11:G11"/>
    <mergeCell ref="C12:G12"/>
    <mergeCell ref="C13:G13"/>
    <mergeCell ref="C6:G6"/>
    <mergeCell ref="M6:M7"/>
    <mergeCell ref="N6:N7"/>
    <mergeCell ref="C7:G7"/>
    <mergeCell ref="G3:J3"/>
    <mergeCell ref="L3:M3"/>
    <mergeCell ref="G4:J4"/>
    <mergeCell ref="L4:M4"/>
    <mergeCell ref="L5:N5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268C-2656-4922-B5F6-AB09E96439FD}">
  <sheetPr>
    <pageSetUpPr fitToPage="1"/>
  </sheetPr>
  <dimension ref="A1:BY185"/>
  <sheetViews>
    <sheetView showZeros="0" topLeftCell="A4" workbookViewId="0">
      <selection activeCell="C11" sqref="C11:F11"/>
    </sheetView>
  </sheetViews>
  <sheetFormatPr baseColWidth="10" defaultRowHeight="12.75" outlineLevelRow="1"/>
  <cols>
    <col min="1" max="1" width="3.85546875" customWidth="1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4" max="14" width="14.140625" customWidth="1"/>
  </cols>
  <sheetData>
    <row r="1" spans="1:77" ht="21" hidden="1" customHeight="1" outlineLevel="1">
      <c r="K1" s="12"/>
      <c r="L1" s="69">
        <v>0.5</v>
      </c>
      <c r="M1" s="69">
        <f>5/105</f>
        <v>4.7619047619047616E-2</v>
      </c>
    </row>
    <row r="2" spans="1:77" ht="29.25" hidden="1" customHeight="1" outlineLevel="1">
      <c r="L2" s="70"/>
      <c r="M2" s="71" t="s">
        <v>39</v>
      </c>
    </row>
    <row r="3" spans="1:77" ht="13.5" hidden="1" outlineLevel="1" thickBot="1"/>
    <row r="4" spans="1:77" ht="16.5" customHeight="1" collapsed="1" thickBot="1">
      <c r="A4" s="95"/>
      <c r="B4" s="22"/>
      <c r="C4" s="756" t="s">
        <v>214</v>
      </c>
      <c r="D4" s="757"/>
      <c r="E4" s="758"/>
      <c r="F4" s="761" t="s">
        <v>0</v>
      </c>
      <c r="G4" s="762"/>
      <c r="H4" s="762"/>
      <c r="I4" s="763"/>
      <c r="J4" s="96"/>
      <c r="K4" s="764" t="s">
        <v>31</v>
      </c>
      <c r="L4" s="765"/>
      <c r="M4" s="21" t="s">
        <v>177</v>
      </c>
      <c r="N4" s="95"/>
      <c r="O4" s="284" t="s">
        <v>144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</row>
    <row r="5" spans="1:77" ht="39" customHeight="1" thickBot="1">
      <c r="A5" s="95"/>
      <c r="B5" s="22"/>
      <c r="C5" s="759"/>
      <c r="D5" s="759"/>
      <c r="E5" s="760"/>
      <c r="F5" s="766" t="str">
        <f>'Time Sheet-Adm'!G2</f>
        <v>Your Name</v>
      </c>
      <c r="G5" s="767"/>
      <c r="H5" s="767"/>
      <c r="I5" s="768"/>
      <c r="J5" s="97"/>
      <c r="K5" s="769">
        <f>VLOOKUP(M5,Period!A:C,3,FALSE)</f>
        <v>45661</v>
      </c>
      <c r="L5" s="770"/>
      <c r="M5" s="300">
        <f>'Time Sheet-Adm'!P2</f>
        <v>2</v>
      </c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</row>
    <row r="6" spans="1:77" ht="13.5" thickBot="1">
      <c r="A6" s="95"/>
      <c r="B6" s="95"/>
      <c r="C6" s="95"/>
      <c r="D6" s="95"/>
      <c r="E6" s="95"/>
      <c r="F6" s="95"/>
      <c r="G6" s="95"/>
      <c r="H6" s="95"/>
      <c r="I6" s="107">
        <v>40</v>
      </c>
      <c r="J6" s="95"/>
      <c r="K6" s="753" t="s">
        <v>7</v>
      </c>
      <c r="L6" s="754"/>
      <c r="M6" s="75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</row>
    <row r="7" spans="1:77" ht="26.25" thickBot="1">
      <c r="A7" s="95"/>
      <c r="B7" s="301" t="s">
        <v>2</v>
      </c>
      <c r="C7" s="725" t="s">
        <v>174</v>
      </c>
      <c r="D7" s="727"/>
      <c r="E7" s="727"/>
      <c r="F7" s="726"/>
      <c r="G7" s="302" t="s">
        <v>32</v>
      </c>
      <c r="H7" s="95"/>
      <c r="I7" s="303" t="s">
        <v>178</v>
      </c>
      <c r="J7" s="95"/>
      <c r="K7" s="304" t="s">
        <v>8</v>
      </c>
      <c r="L7" s="733" t="s">
        <v>79</v>
      </c>
      <c r="M7" s="304" t="s">
        <v>35</v>
      </c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</row>
    <row r="8" spans="1:77" ht="35.25" customHeight="1" thickBot="1">
      <c r="A8" s="95"/>
      <c r="B8" s="290" t="s">
        <v>113</v>
      </c>
      <c r="C8" s="750" t="s">
        <v>175</v>
      </c>
      <c r="D8" s="751"/>
      <c r="E8" s="751"/>
      <c r="F8" s="752"/>
      <c r="G8" s="305">
        <v>0.64</v>
      </c>
      <c r="H8" s="95"/>
      <c r="I8" s="306"/>
      <c r="J8" s="95"/>
      <c r="K8" s="467" t="s">
        <v>39</v>
      </c>
      <c r="L8" s="734"/>
      <c r="M8" s="307" t="s">
        <v>36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</row>
    <row r="9" spans="1:77">
      <c r="A9" s="95"/>
      <c r="B9" s="308"/>
      <c r="C9" s="744"/>
      <c r="D9" s="745"/>
      <c r="E9" s="745"/>
      <c r="F9" s="746"/>
      <c r="G9" s="309"/>
      <c r="H9" s="98"/>
      <c r="I9" s="468">
        <f t="shared" ref="I9:I15" si="0">+IF(G9-$I$6&gt;0,(G9-$I$6)*$G$8,0)</f>
        <v>0</v>
      </c>
      <c r="K9" s="428">
        <f t="shared" ref="K9:K14" si="1">ROUND(I9*$M$1,2)</f>
        <v>0</v>
      </c>
      <c r="L9" s="429"/>
      <c r="M9" s="428">
        <f t="shared" ref="M9:M15" si="2">I9-K9</f>
        <v>0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</row>
    <row r="10" spans="1:77">
      <c r="A10" s="95"/>
      <c r="B10" s="310"/>
      <c r="C10" s="719"/>
      <c r="D10" s="720"/>
      <c r="E10" s="720"/>
      <c r="F10" s="721"/>
      <c r="G10" s="122"/>
      <c r="H10" s="98"/>
      <c r="I10" s="469">
        <f t="shared" si="0"/>
        <v>0</v>
      </c>
      <c r="J10" s="95"/>
      <c r="K10" s="471">
        <f t="shared" si="1"/>
        <v>0</v>
      </c>
      <c r="L10" s="472"/>
      <c r="M10" s="471">
        <f t="shared" si="2"/>
        <v>0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</row>
    <row r="11" spans="1:77">
      <c r="A11" s="95"/>
      <c r="B11" s="310"/>
      <c r="C11" s="719"/>
      <c r="D11" s="720"/>
      <c r="E11" s="720"/>
      <c r="F11" s="721"/>
      <c r="G11" s="122"/>
      <c r="H11" s="98"/>
      <c r="I11" s="469">
        <f t="shared" si="0"/>
        <v>0</v>
      </c>
      <c r="J11" s="95"/>
      <c r="K11" s="471">
        <f t="shared" si="1"/>
        <v>0</v>
      </c>
      <c r="L11" s="472"/>
      <c r="M11" s="471">
        <f t="shared" si="2"/>
        <v>0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</row>
    <row r="12" spans="1:77">
      <c r="A12" s="95"/>
      <c r="B12" s="310"/>
      <c r="C12" s="719"/>
      <c r="D12" s="720"/>
      <c r="E12" s="720"/>
      <c r="F12" s="721"/>
      <c r="G12" s="122"/>
      <c r="H12" s="98"/>
      <c r="I12" s="469">
        <f t="shared" si="0"/>
        <v>0</v>
      </c>
      <c r="J12" s="95"/>
      <c r="K12" s="471">
        <f t="shared" si="1"/>
        <v>0</v>
      </c>
      <c r="L12" s="429"/>
      <c r="M12" s="471">
        <f t="shared" si="2"/>
        <v>0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</row>
    <row r="13" spans="1:77">
      <c r="A13" s="95"/>
      <c r="B13" s="311"/>
      <c r="C13" s="719"/>
      <c r="D13" s="720"/>
      <c r="E13" s="720"/>
      <c r="F13" s="721"/>
      <c r="G13" s="312"/>
      <c r="H13" s="98"/>
      <c r="I13" s="469">
        <f t="shared" si="0"/>
        <v>0</v>
      </c>
      <c r="J13" s="95"/>
      <c r="K13" s="471">
        <f t="shared" si="1"/>
        <v>0</v>
      </c>
      <c r="L13" s="472"/>
      <c r="M13" s="471">
        <f t="shared" si="2"/>
        <v>0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</row>
    <row r="14" spans="1:77" ht="13.5" thickBot="1">
      <c r="A14" s="95"/>
      <c r="B14" s="311"/>
      <c r="C14" s="719"/>
      <c r="D14" s="720"/>
      <c r="E14" s="720"/>
      <c r="F14" s="721"/>
      <c r="G14" s="312"/>
      <c r="H14" s="98"/>
      <c r="I14" s="469">
        <f t="shared" si="0"/>
        <v>0</v>
      </c>
      <c r="J14" s="95"/>
      <c r="K14" s="471">
        <f t="shared" si="1"/>
        <v>0</v>
      </c>
      <c r="L14" s="472"/>
      <c r="M14" s="471">
        <f t="shared" si="2"/>
        <v>0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</row>
    <row r="15" spans="1:77" ht="13.5" thickBot="1">
      <c r="A15" s="95"/>
      <c r="B15" s="313"/>
      <c r="C15" s="722"/>
      <c r="D15" s="723"/>
      <c r="E15" s="723"/>
      <c r="F15" s="724"/>
      <c r="G15" s="314"/>
      <c r="H15" s="98"/>
      <c r="I15" s="427">
        <f t="shared" si="0"/>
        <v>0</v>
      </c>
      <c r="J15" s="95"/>
      <c r="K15" s="428">
        <f>ROUND(I15*$M$1,2)</f>
        <v>0</v>
      </c>
      <c r="L15" s="473"/>
      <c r="M15" s="471">
        <f t="shared" si="2"/>
        <v>0</v>
      </c>
      <c r="N15" s="476" t="s">
        <v>37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</row>
    <row r="16" spans="1:77" ht="13.5" thickBot="1">
      <c r="A16" s="95"/>
      <c r="B16" s="98"/>
      <c r="C16" s="98"/>
      <c r="D16" s="98"/>
      <c r="E16" s="98"/>
      <c r="F16" s="3" t="s">
        <v>1</v>
      </c>
      <c r="G16" s="470">
        <f>SUM(G9:G15)</f>
        <v>0</v>
      </c>
      <c r="H16" s="98"/>
      <c r="I16" s="464">
        <f>SUM(I9:I15)</f>
        <v>0</v>
      </c>
      <c r="J16" s="95"/>
      <c r="K16" s="474">
        <f>SUM(K9:K15)</f>
        <v>0</v>
      </c>
      <c r="L16" s="475"/>
      <c r="M16" s="474">
        <f>SUM(M9:M15)</f>
        <v>0</v>
      </c>
      <c r="N16" s="476">
        <v>54018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</row>
    <row r="17" spans="1:77" ht="5.25" customHeight="1">
      <c r="A17" s="95"/>
      <c r="C17" s="95"/>
      <c r="D17" s="95"/>
      <c r="E17" s="95"/>
      <c r="F17" s="95"/>
      <c r="G17" s="95"/>
      <c r="H17" s="95"/>
      <c r="J17" s="95"/>
      <c r="K17" s="95"/>
      <c r="M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</row>
    <row r="18" spans="1:77" ht="5.25" customHeight="1" thickBot="1">
      <c r="A18" s="95"/>
      <c r="B18" s="95"/>
      <c r="H18" s="95"/>
      <c r="I18" s="95"/>
      <c r="J18" s="95"/>
      <c r="L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</row>
    <row r="19" spans="1:77" ht="13.5" thickBot="1">
      <c r="A19" s="95"/>
      <c r="B19" s="315" t="s">
        <v>21</v>
      </c>
      <c r="C19" s="738" t="s">
        <v>38</v>
      </c>
      <c r="D19" s="739"/>
      <c r="E19" s="739"/>
      <c r="F19" s="739"/>
      <c r="G19" s="740"/>
      <c r="H19" s="95"/>
      <c r="I19" s="315" t="s">
        <v>1</v>
      </c>
      <c r="J19" s="95"/>
      <c r="K19" s="304" t="s">
        <v>8</v>
      </c>
      <c r="L19" s="733" t="s">
        <v>79</v>
      </c>
      <c r="M19" s="304" t="s">
        <v>35</v>
      </c>
      <c r="N19" s="98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</row>
    <row r="20" spans="1:77" ht="27" customHeight="1" thickBot="1">
      <c r="A20" s="95"/>
      <c r="B20" s="316" t="s">
        <v>113</v>
      </c>
      <c r="C20" s="741" t="s">
        <v>80</v>
      </c>
      <c r="D20" s="742"/>
      <c r="E20" s="742"/>
      <c r="F20" s="742"/>
      <c r="G20" s="743"/>
      <c r="H20" s="95"/>
      <c r="I20" s="317"/>
      <c r="J20" s="95"/>
      <c r="K20" s="465" t="s">
        <v>179</v>
      </c>
      <c r="L20" s="734"/>
      <c r="M20" s="318" t="s">
        <v>36</v>
      </c>
      <c r="N20" s="98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</row>
    <row r="21" spans="1:77" ht="14.85" customHeight="1" thickBot="1">
      <c r="A21" s="95"/>
      <c r="B21" s="319"/>
      <c r="C21" s="747" t="s">
        <v>52</v>
      </c>
      <c r="D21" s="748"/>
      <c r="E21" s="748"/>
      <c r="F21" s="748"/>
      <c r="G21" s="749"/>
      <c r="H21" s="98"/>
      <c r="I21" s="320"/>
      <c r="J21" s="95"/>
      <c r="K21" s="444">
        <f>$M$1*I21*$L$1</f>
        <v>0</v>
      </c>
      <c r="L21" s="429"/>
      <c r="M21" s="444">
        <f>I21-K21</f>
        <v>0</v>
      </c>
      <c r="N21" s="98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</row>
    <row r="22" spans="1:77" ht="14.85" customHeight="1">
      <c r="A22" s="95"/>
      <c r="B22" s="311"/>
      <c r="C22" s="735" t="s">
        <v>53</v>
      </c>
      <c r="D22" s="736"/>
      <c r="E22" s="736"/>
      <c r="F22" s="736"/>
      <c r="G22" s="737"/>
      <c r="H22" s="98"/>
      <c r="I22" s="124"/>
      <c r="J22" s="95"/>
      <c r="K22" s="471">
        <f>$M$1*I22*$L$1</f>
        <v>0</v>
      </c>
      <c r="L22" s="472"/>
      <c r="M22" s="471">
        <f>I22-K22</f>
        <v>0</v>
      </c>
      <c r="N22" s="98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</row>
    <row r="23" spans="1:77" ht="14.85" customHeight="1">
      <c r="A23" s="95"/>
      <c r="B23" s="311"/>
      <c r="C23" s="735" t="s">
        <v>53</v>
      </c>
      <c r="D23" s="736"/>
      <c r="E23" s="736"/>
      <c r="F23" s="736"/>
      <c r="G23" s="737"/>
      <c r="H23" s="98"/>
      <c r="I23" s="321"/>
      <c r="J23" s="95"/>
      <c r="K23" s="471">
        <f>$M$1*I23*$L$1</f>
        <v>0</v>
      </c>
      <c r="L23" s="472"/>
      <c r="M23" s="471">
        <f>I23-K23</f>
        <v>0</v>
      </c>
      <c r="N23" s="98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</row>
    <row r="24" spans="1:77" ht="14.85" customHeight="1" thickBot="1">
      <c r="A24" s="95"/>
      <c r="B24" s="311"/>
      <c r="C24" s="735" t="s">
        <v>53</v>
      </c>
      <c r="D24" s="736"/>
      <c r="E24" s="736"/>
      <c r="F24" s="736"/>
      <c r="G24" s="737"/>
      <c r="H24" s="98"/>
      <c r="I24" s="321"/>
      <c r="J24" s="95"/>
      <c r="K24" s="471">
        <f>$M$1*I24*$L$1</f>
        <v>0</v>
      </c>
      <c r="L24" s="472"/>
      <c r="M24" s="471">
        <f>I24-K24</f>
        <v>0</v>
      </c>
      <c r="N24" s="98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</row>
    <row r="25" spans="1:77" ht="14.85" customHeight="1" thickBot="1">
      <c r="A25" s="95"/>
      <c r="B25" s="322"/>
      <c r="C25" s="722" t="s">
        <v>53</v>
      </c>
      <c r="D25" s="723"/>
      <c r="E25" s="723"/>
      <c r="F25" s="723"/>
      <c r="G25" s="724"/>
      <c r="H25" s="98"/>
      <c r="I25" s="129"/>
      <c r="J25" s="95"/>
      <c r="K25" s="471">
        <f>$M$1*I25*$L$1</f>
        <v>0</v>
      </c>
      <c r="L25" s="429"/>
      <c r="M25" s="428">
        <f>I25-K25</f>
        <v>0</v>
      </c>
      <c r="N25" s="476" t="s">
        <v>37</v>
      </c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</row>
    <row r="26" spans="1:77" ht="13.5" thickBot="1">
      <c r="A26" s="95"/>
      <c r="B26" s="98"/>
      <c r="C26" s="98"/>
      <c r="D26" s="98"/>
      <c r="E26" s="98"/>
      <c r="F26" s="323"/>
      <c r="G26" s="3" t="s">
        <v>1</v>
      </c>
      <c r="H26" s="98"/>
      <c r="I26" s="463">
        <f>SUM(I21:I25)</f>
        <v>0</v>
      </c>
      <c r="J26" s="95"/>
      <c r="K26" s="474">
        <f>SUM(K21:K25)</f>
        <v>0</v>
      </c>
      <c r="L26" s="475"/>
      <c r="M26" s="474">
        <f>SUM(M21:M25)</f>
        <v>0</v>
      </c>
      <c r="N26" s="476">
        <v>54017</v>
      </c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</row>
    <row r="27" spans="1:77" ht="13.5" thickBot="1">
      <c r="A27" s="95"/>
      <c r="B27" s="95"/>
      <c r="C27" s="95"/>
      <c r="D27" s="95"/>
      <c r="E27" s="95"/>
      <c r="F27" s="95"/>
      <c r="H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</row>
    <row r="28" spans="1:77" ht="13.5" thickBot="1">
      <c r="A28" s="95"/>
      <c r="B28" s="301" t="s">
        <v>24</v>
      </c>
      <c r="C28" s="738" t="s">
        <v>25</v>
      </c>
      <c r="D28" s="739"/>
      <c r="E28" s="739"/>
      <c r="F28" s="739"/>
      <c r="G28" s="740"/>
      <c r="H28" s="98"/>
      <c r="I28" s="315" t="s">
        <v>1</v>
      </c>
      <c r="J28" s="98"/>
      <c r="K28" s="304" t="s">
        <v>8</v>
      </c>
      <c r="L28" s="733" t="s">
        <v>79</v>
      </c>
      <c r="M28" s="304" t="s">
        <v>35</v>
      </c>
      <c r="N28" s="728" t="s">
        <v>11</v>
      </c>
      <c r="O28" s="98"/>
      <c r="P28" s="98"/>
      <c r="Q28" s="98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</row>
    <row r="29" spans="1:77" ht="26.25" thickBot="1">
      <c r="A29" s="95"/>
      <c r="B29" s="316" t="s">
        <v>113</v>
      </c>
      <c r="C29" s="741" t="s">
        <v>69</v>
      </c>
      <c r="D29" s="742"/>
      <c r="E29" s="742"/>
      <c r="F29" s="743"/>
      <c r="G29" s="461" t="s">
        <v>77</v>
      </c>
      <c r="H29" s="98"/>
      <c r="I29" s="324"/>
      <c r="J29" s="98"/>
      <c r="K29" s="466" t="s">
        <v>27</v>
      </c>
      <c r="L29" s="734"/>
      <c r="M29" s="318" t="s">
        <v>36</v>
      </c>
      <c r="N29" s="729"/>
      <c r="O29" s="98"/>
      <c r="P29" s="98"/>
      <c r="Q29" s="98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</row>
    <row r="30" spans="1:77">
      <c r="A30" s="95"/>
      <c r="B30" s="319"/>
      <c r="C30" s="744"/>
      <c r="D30" s="745"/>
      <c r="E30" s="745"/>
      <c r="F30" s="746"/>
      <c r="G30" s="481"/>
      <c r="H30" s="98"/>
      <c r="I30" s="119"/>
      <c r="J30" s="98"/>
      <c r="K30" s="427">
        <f>I30*$M$1</f>
        <v>0</v>
      </c>
      <c r="L30" s="429"/>
      <c r="M30" s="427">
        <f t="shared" ref="M30:M36" si="3">I30-K30</f>
        <v>0</v>
      </c>
      <c r="N30" s="429"/>
      <c r="O30" s="98"/>
      <c r="P30" s="98"/>
      <c r="Q30" s="98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</row>
    <row r="31" spans="1:77">
      <c r="A31" s="95"/>
      <c r="B31" s="311"/>
      <c r="C31" s="719"/>
      <c r="D31" s="720"/>
      <c r="E31" s="720"/>
      <c r="F31" s="721"/>
      <c r="G31" s="482"/>
      <c r="H31" s="98"/>
      <c r="I31" s="325"/>
      <c r="J31" s="98"/>
      <c r="K31" s="469">
        <f t="shared" ref="K31:K36" si="4">I31*$M$1</f>
        <v>0</v>
      </c>
      <c r="L31" s="472"/>
      <c r="M31" s="469">
        <f t="shared" si="3"/>
        <v>0</v>
      </c>
      <c r="N31" s="472"/>
      <c r="O31" s="98"/>
      <c r="P31" s="98"/>
      <c r="Q31" s="98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</row>
    <row r="32" spans="1:77">
      <c r="A32" s="95"/>
      <c r="B32" s="311"/>
      <c r="C32" s="719"/>
      <c r="D32" s="720"/>
      <c r="E32" s="720"/>
      <c r="F32" s="721"/>
      <c r="G32" s="482"/>
      <c r="H32" s="98"/>
      <c r="I32" s="325">
        <v>0</v>
      </c>
      <c r="J32" s="98"/>
      <c r="K32" s="469">
        <f t="shared" si="4"/>
        <v>0</v>
      </c>
      <c r="L32" s="472"/>
      <c r="M32" s="469">
        <f t="shared" si="3"/>
        <v>0</v>
      </c>
      <c r="N32" s="472"/>
      <c r="O32" s="98"/>
      <c r="P32" s="98"/>
      <c r="Q32" s="98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</row>
    <row r="33" spans="1:77">
      <c r="A33" s="95"/>
      <c r="B33" s="311"/>
      <c r="C33" s="719"/>
      <c r="D33" s="720"/>
      <c r="E33" s="720"/>
      <c r="F33" s="721"/>
      <c r="G33" s="482"/>
      <c r="H33" s="98"/>
      <c r="I33" s="325"/>
      <c r="J33" s="98"/>
      <c r="K33" s="469">
        <f t="shared" si="4"/>
        <v>0</v>
      </c>
      <c r="L33" s="472"/>
      <c r="M33" s="469">
        <f t="shared" si="3"/>
        <v>0</v>
      </c>
      <c r="N33" s="472"/>
      <c r="O33" s="98"/>
      <c r="P33" s="98"/>
      <c r="Q33" s="98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</row>
    <row r="34" spans="1:77">
      <c r="A34" s="95"/>
      <c r="B34" s="311"/>
      <c r="C34" s="719"/>
      <c r="D34" s="720"/>
      <c r="E34" s="720"/>
      <c r="F34" s="721"/>
      <c r="G34" s="482"/>
      <c r="H34" s="98"/>
      <c r="I34" s="325">
        <v>0</v>
      </c>
      <c r="J34" s="98"/>
      <c r="K34" s="469">
        <f t="shared" si="4"/>
        <v>0</v>
      </c>
      <c r="L34" s="472"/>
      <c r="M34" s="469">
        <f t="shared" si="3"/>
        <v>0</v>
      </c>
      <c r="N34" s="472"/>
      <c r="O34" s="98"/>
      <c r="P34" s="98"/>
      <c r="Q34" s="98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</row>
    <row r="35" spans="1:77">
      <c r="A35" s="95"/>
      <c r="B35" s="311"/>
      <c r="C35" s="719"/>
      <c r="D35" s="720"/>
      <c r="E35" s="720"/>
      <c r="F35" s="721"/>
      <c r="G35" s="482"/>
      <c r="H35" s="98"/>
      <c r="I35" s="325"/>
      <c r="J35" s="98"/>
      <c r="K35" s="469">
        <f t="shared" si="4"/>
        <v>0</v>
      </c>
      <c r="L35" s="472"/>
      <c r="M35" s="469">
        <f t="shared" si="3"/>
        <v>0</v>
      </c>
      <c r="N35" s="472"/>
      <c r="O35" s="98"/>
      <c r="P35" s="98"/>
      <c r="Q35" s="98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</row>
    <row r="36" spans="1:77" ht="13.5" thickBot="1">
      <c r="A36" s="95"/>
      <c r="B36" s="326"/>
      <c r="C36" s="735"/>
      <c r="D36" s="736"/>
      <c r="E36" s="736"/>
      <c r="F36" s="737"/>
      <c r="G36" s="483"/>
      <c r="H36" s="98"/>
      <c r="I36" s="327"/>
      <c r="J36" s="98"/>
      <c r="K36" s="427">
        <f t="shared" si="4"/>
        <v>0</v>
      </c>
      <c r="L36" s="429"/>
      <c r="M36" s="427">
        <f t="shared" si="3"/>
        <v>0</v>
      </c>
      <c r="N36" s="429"/>
      <c r="O36" s="98"/>
      <c r="P36" s="98"/>
      <c r="Q36" s="98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</row>
    <row r="37" spans="1:77" ht="13.5" thickBot="1">
      <c r="A37" s="95"/>
      <c r="B37" s="101"/>
      <c r="C37" s="101"/>
      <c r="D37" s="101"/>
      <c r="E37" s="101"/>
      <c r="F37" s="101"/>
      <c r="G37" s="302" t="s">
        <v>1</v>
      </c>
      <c r="H37" s="98"/>
      <c r="I37" s="464">
        <f>SUM(I30:I36)</f>
        <v>0</v>
      </c>
      <c r="J37" s="98"/>
      <c r="K37" s="477">
        <f>SUM(K30:K36)</f>
        <v>0</v>
      </c>
      <c r="L37" s="475"/>
      <c r="M37" s="477">
        <f>SUM(M30:M36)</f>
        <v>0</v>
      </c>
      <c r="N37" s="475"/>
      <c r="O37" s="98"/>
      <c r="P37" s="98"/>
      <c r="Q37" s="98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</row>
    <row r="38" spans="1:77" ht="13.5" thickBot="1">
      <c r="A38" s="95"/>
      <c r="B38" s="98"/>
      <c r="C38" s="98"/>
      <c r="D38" s="98"/>
      <c r="E38" s="98"/>
      <c r="F38" s="98"/>
      <c r="G38" s="1"/>
      <c r="H38" s="98"/>
      <c r="I38" s="1"/>
      <c r="J38" s="98"/>
      <c r="K38" s="98"/>
      <c r="L38" s="98"/>
      <c r="M38" s="98"/>
      <c r="N38" s="98"/>
      <c r="O38" s="98"/>
      <c r="P38" s="98"/>
      <c r="Q38" s="98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</row>
    <row r="39" spans="1:77" ht="13.5" thickBot="1">
      <c r="A39" s="95"/>
      <c r="B39" s="301" t="s">
        <v>24</v>
      </c>
      <c r="C39" s="738" t="s">
        <v>25</v>
      </c>
      <c r="D39" s="739"/>
      <c r="E39" s="739"/>
      <c r="F39" s="739"/>
      <c r="G39" s="740"/>
      <c r="H39" s="98"/>
      <c r="I39" s="315" t="s">
        <v>1</v>
      </c>
      <c r="J39" s="98"/>
      <c r="K39" s="304" t="s">
        <v>8</v>
      </c>
      <c r="L39" s="733" t="s">
        <v>180</v>
      </c>
      <c r="M39" s="304" t="s">
        <v>35</v>
      </c>
      <c r="N39" s="728" t="s">
        <v>181</v>
      </c>
      <c r="O39" s="98"/>
      <c r="P39" s="98"/>
      <c r="Q39" s="98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</row>
    <row r="40" spans="1:77" ht="26.25" thickBot="1">
      <c r="A40" s="95"/>
      <c r="B40" s="316" t="s">
        <v>113</v>
      </c>
      <c r="C40" s="730" t="s">
        <v>71</v>
      </c>
      <c r="D40" s="731"/>
      <c r="E40" s="731"/>
      <c r="F40" s="732"/>
      <c r="G40" s="462" t="s">
        <v>70</v>
      </c>
      <c r="H40" s="98"/>
      <c r="I40" s="324"/>
      <c r="J40" s="98"/>
      <c r="K40" s="466" t="s">
        <v>27</v>
      </c>
      <c r="L40" s="734"/>
      <c r="M40" s="328" t="s">
        <v>36</v>
      </c>
      <c r="N40" s="729"/>
      <c r="O40" s="98"/>
      <c r="P40" s="98"/>
      <c r="Q40" s="98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</row>
    <row r="41" spans="1:77">
      <c r="A41" s="95"/>
      <c r="B41" s="319"/>
      <c r="C41" s="719"/>
      <c r="D41" s="720"/>
      <c r="E41" s="720"/>
      <c r="F41" s="721"/>
      <c r="G41" s="472"/>
      <c r="H41" s="98"/>
      <c r="I41" s="124"/>
      <c r="J41" s="98"/>
      <c r="K41" s="428">
        <f t="shared" ref="K41:K48" si="5">I41*$M$1</f>
        <v>0</v>
      </c>
      <c r="L41" s="429"/>
      <c r="M41" s="428">
        <f t="shared" ref="M41:M48" si="6">I41-K41</f>
        <v>0</v>
      </c>
      <c r="N41" s="429"/>
      <c r="O41" s="98"/>
      <c r="P41" s="98"/>
      <c r="Q41" s="98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</row>
    <row r="42" spans="1:77">
      <c r="A42" s="95"/>
      <c r="B42" s="311"/>
      <c r="C42" s="719"/>
      <c r="D42" s="720"/>
      <c r="E42" s="720"/>
      <c r="F42" s="721"/>
      <c r="G42" s="472"/>
      <c r="H42" s="98"/>
      <c r="I42" s="321"/>
      <c r="J42" s="98"/>
      <c r="K42" s="471">
        <f t="shared" si="5"/>
        <v>0</v>
      </c>
      <c r="L42" s="472"/>
      <c r="M42" s="471">
        <f t="shared" si="6"/>
        <v>0</v>
      </c>
      <c r="N42" s="472"/>
      <c r="O42" s="98"/>
      <c r="P42" s="98"/>
      <c r="Q42" s="98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</row>
    <row r="43" spans="1:77">
      <c r="A43" s="95"/>
      <c r="B43" s="311"/>
      <c r="C43" s="719"/>
      <c r="D43" s="720"/>
      <c r="E43" s="720"/>
      <c r="F43" s="721"/>
      <c r="G43" s="472"/>
      <c r="H43" s="98"/>
      <c r="I43" s="321"/>
      <c r="J43" s="98"/>
      <c r="K43" s="471">
        <f t="shared" si="5"/>
        <v>0</v>
      </c>
      <c r="L43" s="472"/>
      <c r="M43" s="471">
        <f t="shared" si="6"/>
        <v>0</v>
      </c>
      <c r="N43" s="472"/>
      <c r="O43" s="98"/>
      <c r="P43" s="98"/>
      <c r="Q43" s="98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</row>
    <row r="44" spans="1:77">
      <c r="A44" s="95"/>
      <c r="B44" s="311"/>
      <c r="C44" s="719"/>
      <c r="D44" s="720"/>
      <c r="E44" s="720"/>
      <c r="F44" s="721"/>
      <c r="G44" s="472"/>
      <c r="H44" s="98"/>
      <c r="I44" s="321">
        <v>0</v>
      </c>
      <c r="J44" s="98"/>
      <c r="K44" s="471">
        <f t="shared" si="5"/>
        <v>0</v>
      </c>
      <c r="L44" s="472"/>
      <c r="M44" s="471">
        <f t="shared" si="6"/>
        <v>0</v>
      </c>
      <c r="N44" s="472"/>
      <c r="O44" s="98"/>
      <c r="P44" s="98"/>
      <c r="Q44" s="98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</row>
    <row r="45" spans="1:77">
      <c r="A45" s="95"/>
      <c r="B45" s="311"/>
      <c r="C45" s="719"/>
      <c r="D45" s="720"/>
      <c r="E45" s="720"/>
      <c r="F45" s="721"/>
      <c r="G45" s="472"/>
      <c r="H45" s="98"/>
      <c r="I45" s="321"/>
      <c r="J45" s="98"/>
      <c r="K45" s="471">
        <f t="shared" si="5"/>
        <v>0</v>
      </c>
      <c r="L45" s="472"/>
      <c r="M45" s="471">
        <f t="shared" si="6"/>
        <v>0</v>
      </c>
      <c r="N45" s="472"/>
      <c r="O45" s="98"/>
      <c r="P45" s="98"/>
      <c r="Q45" s="98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</row>
    <row r="46" spans="1:77">
      <c r="A46" s="95"/>
      <c r="B46" s="311"/>
      <c r="C46" s="719"/>
      <c r="D46" s="720"/>
      <c r="E46" s="720"/>
      <c r="F46" s="721"/>
      <c r="G46" s="472"/>
      <c r="H46" s="98"/>
      <c r="I46" s="321"/>
      <c r="J46" s="98"/>
      <c r="K46" s="471">
        <f t="shared" si="5"/>
        <v>0</v>
      </c>
      <c r="L46" s="472"/>
      <c r="M46" s="471">
        <f t="shared" si="6"/>
        <v>0</v>
      </c>
      <c r="N46" s="472"/>
      <c r="O46" s="98"/>
      <c r="P46" s="98"/>
      <c r="Q46" s="98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</row>
    <row r="47" spans="1:77">
      <c r="A47" s="95"/>
      <c r="B47" s="311"/>
      <c r="C47" s="719"/>
      <c r="D47" s="720"/>
      <c r="E47" s="720"/>
      <c r="F47" s="721"/>
      <c r="G47" s="472"/>
      <c r="H47" s="98"/>
      <c r="I47" s="321"/>
      <c r="J47" s="98"/>
      <c r="K47" s="471">
        <f t="shared" si="5"/>
        <v>0</v>
      </c>
      <c r="L47" s="472"/>
      <c r="M47" s="471">
        <f t="shared" si="6"/>
        <v>0</v>
      </c>
      <c r="N47" s="472"/>
      <c r="O47" s="98"/>
      <c r="P47" s="98"/>
      <c r="Q47" s="98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</row>
    <row r="48" spans="1:77" ht="13.5" thickBot="1">
      <c r="A48" s="95"/>
      <c r="B48" s="322"/>
      <c r="C48" s="722"/>
      <c r="D48" s="723"/>
      <c r="E48" s="723"/>
      <c r="F48" s="724"/>
      <c r="G48" s="484"/>
      <c r="H48" s="98"/>
      <c r="I48" s="126"/>
      <c r="J48" s="98"/>
      <c r="K48" s="428">
        <f t="shared" si="5"/>
        <v>0</v>
      </c>
      <c r="L48" s="429"/>
      <c r="M48" s="428">
        <f t="shared" si="6"/>
        <v>0</v>
      </c>
      <c r="N48" s="429"/>
      <c r="O48" s="98"/>
      <c r="P48" s="98"/>
      <c r="Q48" s="98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</row>
    <row r="49" spans="1:77" ht="13.5" thickBot="1">
      <c r="A49" s="95"/>
      <c r="B49" s="98"/>
      <c r="C49" s="98"/>
      <c r="D49" s="98"/>
      <c r="E49" s="98"/>
      <c r="F49" s="98"/>
      <c r="G49" s="3" t="s">
        <v>1</v>
      </c>
      <c r="H49" s="98"/>
      <c r="I49" s="463">
        <f>SUM(I41:I48)</f>
        <v>0</v>
      </c>
      <c r="J49" s="98"/>
      <c r="K49" s="474">
        <f>SUM(K41:K48)</f>
        <v>0</v>
      </c>
      <c r="L49" s="475"/>
      <c r="M49" s="474">
        <f>SUM(M41:M48)</f>
        <v>0</v>
      </c>
      <c r="N49" s="475"/>
      <c r="O49" s="98"/>
      <c r="P49" s="98"/>
      <c r="Q49" s="98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</row>
    <row r="50" spans="1:77" ht="13.5" thickBot="1">
      <c r="A50" s="95"/>
      <c r="B50" s="98"/>
      <c r="C50" s="98"/>
      <c r="D50" s="98"/>
      <c r="E50" s="98"/>
      <c r="F50" s="98"/>
      <c r="G50" s="1"/>
      <c r="H50" s="98"/>
      <c r="I50" s="1"/>
      <c r="J50" s="98"/>
      <c r="K50" s="98"/>
      <c r="L50" s="98"/>
      <c r="M50" s="98"/>
      <c r="N50" s="98"/>
      <c r="O50" s="98"/>
      <c r="P50" s="98"/>
      <c r="Q50" s="98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</row>
    <row r="51" spans="1:77" ht="13.5" thickBot="1">
      <c r="A51" s="95"/>
      <c r="B51" s="725" t="s">
        <v>72</v>
      </c>
      <c r="C51" s="726"/>
      <c r="D51" s="725" t="s">
        <v>73</v>
      </c>
      <c r="E51" s="727"/>
      <c r="F51" s="726"/>
      <c r="G51" s="304" t="s">
        <v>74</v>
      </c>
      <c r="H51" s="99"/>
      <c r="I51" s="712">
        <f>I49+I37+I26+I16</f>
        <v>0</v>
      </c>
      <c r="J51" s="99"/>
      <c r="K51" s="304" t="s">
        <v>76</v>
      </c>
      <c r="L51" s="329"/>
      <c r="M51" s="304" t="s">
        <v>76</v>
      </c>
      <c r="N51" s="98"/>
      <c r="O51" s="98"/>
      <c r="P51" s="98"/>
      <c r="Q51" s="98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</row>
    <row r="52" spans="1:77" ht="17.25" thickBot="1">
      <c r="A52" s="95"/>
      <c r="B52" s="714" t="str">
        <f>F5</f>
        <v>Your Name</v>
      </c>
      <c r="C52" s="715"/>
      <c r="D52" s="716"/>
      <c r="E52" s="717"/>
      <c r="F52" s="718"/>
      <c r="G52" s="102" t="s">
        <v>75</v>
      </c>
      <c r="H52" s="99"/>
      <c r="I52" s="713"/>
      <c r="J52" s="99"/>
      <c r="K52" s="479">
        <f>K49+K37+K26+K16</f>
        <v>0</v>
      </c>
      <c r="L52" s="480"/>
      <c r="M52" s="479">
        <f>M49+M37+M26+M16</f>
        <v>0</v>
      </c>
      <c r="N52" s="98"/>
      <c r="O52" s="98"/>
      <c r="P52" s="98"/>
      <c r="Q52" s="98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</row>
    <row r="53" spans="1:77">
      <c r="A53" s="95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</row>
    <row r="54" spans="1:77">
      <c r="A54" s="95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</row>
    <row r="55" spans="1:77">
      <c r="A55" s="95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</row>
    <row r="56" spans="1:77" ht="15.75">
      <c r="A56" s="95"/>
      <c r="B56" s="103" t="s">
        <v>182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</row>
    <row r="57" spans="1:77">
      <c r="A57" s="95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</row>
    <row r="58" spans="1:77">
      <c r="A58" s="95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</row>
    <row r="59" spans="1:77">
      <c r="A59" s="95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</row>
    <row r="60" spans="1:77">
      <c r="A60" s="95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</row>
    <row r="61" spans="1:77">
      <c r="A61" s="95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</row>
    <row r="62" spans="1:77">
      <c r="A62" s="95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</row>
    <row r="63" spans="1:77">
      <c r="A63" s="95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</row>
    <row r="64" spans="1:77">
      <c r="A64" s="95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</row>
    <row r="65" spans="1:77">
      <c r="A65" s="95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</row>
    <row r="66" spans="1:77">
      <c r="A66" s="95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</row>
    <row r="67" spans="1:77">
      <c r="A67" s="95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</row>
    <row r="68" spans="1:77">
      <c r="A68" s="95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</row>
    <row r="69" spans="1:77">
      <c r="A69" s="95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</row>
    <row r="70" spans="1:77">
      <c r="A70" s="95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</row>
    <row r="71" spans="1:77">
      <c r="A71" s="95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</row>
    <row r="72" spans="1:77">
      <c r="A72" s="95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</row>
    <row r="73" spans="1:77">
      <c r="A73" s="95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</row>
    <row r="74" spans="1:77">
      <c r="A74" s="95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</row>
    <row r="75" spans="1:77">
      <c r="A75" s="95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</row>
    <row r="76" spans="1:77">
      <c r="A76" s="95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</row>
    <row r="77" spans="1:77">
      <c r="A77" s="95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</row>
    <row r="78" spans="1:77">
      <c r="A78" s="95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</row>
    <row r="79" spans="1:77">
      <c r="A79" s="95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</row>
    <row r="80" spans="1:77">
      <c r="A80" s="95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</row>
    <row r="81" spans="1:77">
      <c r="A81" s="95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</row>
    <row r="82" spans="1:77">
      <c r="A82" s="95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</row>
    <row r="83" spans="1:77">
      <c r="A83" s="95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</row>
    <row r="84" spans="1:77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</row>
    <row r="85" spans="1:77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</row>
    <row r="86" spans="1:77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</row>
    <row r="87" spans="1:77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</row>
    <row r="88" spans="1:77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</row>
    <row r="89" spans="1:77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</row>
    <row r="90" spans="1:77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</row>
    <row r="91" spans="1:77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</row>
    <row r="92" spans="1:77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</row>
    <row r="93" spans="1:77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</row>
    <row r="94" spans="1:77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</row>
    <row r="95" spans="1:77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</row>
    <row r="96" spans="1:77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</row>
    <row r="97" spans="1:77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</row>
    <row r="98" spans="1:77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</row>
    <row r="99" spans="1:77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</row>
    <row r="100" spans="1:77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</row>
    <row r="101" spans="1:77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</row>
    <row r="102" spans="1:77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</row>
    <row r="103" spans="1:77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</row>
    <row r="104" spans="1:77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</row>
    <row r="105" spans="1:77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</row>
    <row r="106" spans="1:77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</row>
    <row r="107" spans="1:77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</row>
    <row r="108" spans="1:77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</row>
    <row r="109" spans="1:77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</row>
    <row r="110" spans="1:77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</row>
    <row r="111" spans="1:77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</row>
    <row r="112" spans="1:77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</row>
    <row r="113" spans="1:77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</row>
    <row r="114" spans="1:77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</row>
    <row r="115" spans="1:77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</row>
    <row r="116" spans="1:77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</row>
    <row r="117" spans="1:77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</row>
    <row r="118" spans="1:77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</row>
    <row r="119" spans="1:77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</row>
    <row r="120" spans="1:77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</row>
    <row r="121" spans="1:77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</row>
    <row r="122" spans="1:77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</row>
    <row r="123" spans="1:77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</row>
    <row r="124" spans="1:77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</row>
    <row r="125" spans="1:77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</row>
    <row r="126" spans="1:77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</row>
    <row r="127" spans="1:77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</row>
    <row r="128" spans="1:77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</row>
    <row r="129" spans="1:77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</row>
    <row r="130" spans="1:77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</row>
    <row r="131" spans="1:77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</row>
    <row r="132" spans="1:77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</row>
    <row r="133" spans="1:77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</row>
    <row r="134" spans="1:77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</row>
    <row r="135" spans="1:77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</row>
    <row r="136" spans="1:77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</row>
    <row r="137" spans="1:77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</row>
    <row r="138" spans="1:77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</row>
    <row r="139" spans="1:77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</row>
    <row r="140" spans="1:77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</row>
    <row r="141" spans="1:77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</row>
    <row r="142" spans="1:77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</row>
    <row r="143" spans="1:77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</row>
    <row r="144" spans="1:77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</row>
    <row r="145" spans="1:77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</row>
    <row r="146" spans="1:77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</row>
    <row r="147" spans="1:77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</row>
    <row r="148" spans="1:77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</row>
    <row r="149" spans="1:7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</row>
    <row r="150" spans="1:7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</row>
    <row r="151" spans="1:7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</row>
    <row r="152" spans="1:7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</row>
    <row r="153" spans="1:7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</row>
    <row r="154" spans="1:7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</row>
    <row r="155" spans="1:7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</row>
    <row r="156" spans="1:7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</row>
    <row r="157" spans="1:7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</row>
    <row r="158" spans="1:7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</row>
    <row r="159" spans="1:7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</row>
    <row r="160" spans="1:7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</row>
    <row r="161" spans="2:7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</row>
    <row r="162" spans="2:7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</row>
    <row r="163" spans="2:7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</row>
    <row r="164" spans="2:7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</row>
    <row r="165" spans="2:7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</row>
    <row r="166" spans="2:7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</row>
    <row r="167" spans="2:7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</row>
    <row r="168" spans="2:7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</row>
    <row r="169" spans="2:7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</row>
    <row r="170" spans="2:7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</row>
    <row r="171" spans="2:7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</row>
    <row r="172" spans="2:7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</row>
    <row r="173" spans="2:7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</row>
    <row r="174" spans="2:7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</row>
    <row r="175" spans="2:7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</row>
    <row r="176" spans="2:7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</row>
    <row r="177" spans="2:7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</row>
    <row r="178" spans="2:7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</row>
    <row r="179" spans="2:7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</row>
    <row r="180" spans="2:7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</row>
    <row r="181" spans="2:7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</row>
    <row r="182" spans="2:7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</row>
    <row r="183" spans="2:7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</row>
    <row r="184" spans="2:7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</row>
    <row r="185" spans="2:77">
      <c r="Q185" s="95"/>
      <c r="R185" s="95"/>
      <c r="S185" s="95"/>
      <c r="T185" s="95"/>
      <c r="U185" s="95"/>
    </row>
  </sheetData>
  <sheetProtection algorithmName="SHA-512" hashValue="CpXZmJuLpscyOUQoH4gJgAmZ6/d/0VqqEiIk0JFZgfXVdxcStfo9lrz53pwZN7ZInTzzqCyAcWKBZpfUHKdPcg==" saltValue="lwAF2ulQn3XbTSQguUrf8w==" spinCount="100000" sheet="1" selectLockedCells="1"/>
  <mergeCells count="52">
    <mergeCell ref="K6:M6"/>
    <mergeCell ref="C4:E5"/>
    <mergeCell ref="F4:I4"/>
    <mergeCell ref="K4:L4"/>
    <mergeCell ref="F5:I5"/>
    <mergeCell ref="K5:L5"/>
    <mergeCell ref="L19:L20"/>
    <mergeCell ref="C20:G20"/>
    <mergeCell ref="C7:F7"/>
    <mergeCell ref="L7:L8"/>
    <mergeCell ref="C8:F8"/>
    <mergeCell ref="C9:F9"/>
    <mergeCell ref="C10:F10"/>
    <mergeCell ref="C11:F11"/>
    <mergeCell ref="C12:F12"/>
    <mergeCell ref="C13:F13"/>
    <mergeCell ref="C14:F14"/>
    <mergeCell ref="C15:F15"/>
    <mergeCell ref="C19:G19"/>
    <mergeCell ref="C32:F32"/>
    <mergeCell ref="C21:G21"/>
    <mergeCell ref="C22:G22"/>
    <mergeCell ref="C23:G23"/>
    <mergeCell ref="C24:G24"/>
    <mergeCell ref="C25:G25"/>
    <mergeCell ref="C28:G28"/>
    <mergeCell ref="L28:L29"/>
    <mergeCell ref="N28:N29"/>
    <mergeCell ref="C29:F29"/>
    <mergeCell ref="C30:F30"/>
    <mergeCell ref="C31:F31"/>
    <mergeCell ref="C44:F44"/>
    <mergeCell ref="C33:F33"/>
    <mergeCell ref="C34:F34"/>
    <mergeCell ref="C35:F35"/>
    <mergeCell ref="C36:F36"/>
    <mergeCell ref="C39:G39"/>
    <mergeCell ref="N39:N40"/>
    <mergeCell ref="C40:F40"/>
    <mergeCell ref="C41:F41"/>
    <mergeCell ref="C42:F42"/>
    <mergeCell ref="C43:F43"/>
    <mergeCell ref="L39:L40"/>
    <mergeCell ref="I51:I52"/>
    <mergeCell ref="B52:C52"/>
    <mergeCell ref="D52:F52"/>
    <mergeCell ref="C45:F45"/>
    <mergeCell ref="C46:F46"/>
    <mergeCell ref="C47:F47"/>
    <mergeCell ref="C48:F48"/>
    <mergeCell ref="B51:C51"/>
    <mergeCell ref="D51:F51"/>
  </mergeCells>
  <printOptions horizontalCentered="1" verticalCentered="1"/>
  <pageMargins left="0" right="0" top="0" bottom="0" header="0" footer="0"/>
  <pageSetup scale="7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EC3A-8D6A-41E5-A74F-F9B73E7EE480}">
  <sheetPr>
    <tabColor theme="1"/>
    <pageSetUpPr fitToPage="1"/>
  </sheetPr>
  <dimension ref="A1:BU373"/>
  <sheetViews>
    <sheetView showZeros="0" topLeftCell="A16" workbookViewId="0">
      <selection activeCell="C12" sqref="C12:F12"/>
    </sheetView>
  </sheetViews>
  <sheetFormatPr baseColWidth="10" defaultColWidth="14.85546875" defaultRowHeight="12.75" outlineLevelRow="1"/>
  <cols>
    <col min="1" max="1" width="4.140625" style="1" customWidth="1"/>
    <col min="2" max="2" width="16.5703125" style="1" customWidth="1"/>
    <col min="3" max="3" width="15.5703125" style="1" customWidth="1"/>
    <col min="4" max="4" width="14.140625" style="1" customWidth="1"/>
    <col min="5" max="5" width="12.5703125" style="1" customWidth="1"/>
    <col min="6" max="6" width="18.710937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3.425781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85546875" style="1"/>
    <col min="20" max="20" width="3.85546875" style="1" customWidth="1"/>
    <col min="21" max="16384" width="14.85546875" style="1"/>
  </cols>
  <sheetData>
    <row r="1" spans="1:73" ht="13.5" hidden="1" outlineLevel="1" thickBot="1">
      <c r="M1" s="10">
        <v>0.61538461538461542</v>
      </c>
      <c r="N1" s="11">
        <v>0.5</v>
      </c>
      <c r="O1" s="116">
        <f>13/113</f>
        <v>0.11504424778761062</v>
      </c>
    </row>
    <row r="2" spans="1:73" ht="13.5" hidden="1" outlineLevel="1" thickBot="1">
      <c r="M2" s="771" t="s">
        <v>29</v>
      </c>
      <c r="N2" s="771"/>
      <c r="O2" s="117" t="s">
        <v>115</v>
      </c>
    </row>
    <row r="3" spans="1:73" ht="13.5" hidden="1" outlineLevel="1" thickBot="1"/>
    <row r="4" spans="1:73" ht="14.25" customHeight="1" collapsed="1" thickBot="1">
      <c r="A4" s="98"/>
      <c r="B4" s="22"/>
      <c r="C4" s="803"/>
      <c r="D4" s="804"/>
      <c r="E4" s="805"/>
      <c r="F4" s="797" t="s">
        <v>0</v>
      </c>
      <c r="G4" s="798"/>
      <c r="H4" s="798"/>
      <c r="I4" s="799"/>
      <c r="J4" s="96"/>
      <c r="K4" s="738" t="s">
        <v>5</v>
      </c>
      <c r="L4" s="739"/>
      <c r="M4" s="772"/>
      <c r="N4" s="542" t="s">
        <v>6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</row>
    <row r="5" spans="1:73" ht="38.25" customHeight="1" thickBot="1">
      <c r="A5" s="98"/>
      <c r="B5" s="22"/>
      <c r="C5" s="806"/>
      <c r="D5" s="807"/>
      <c r="E5" s="808"/>
      <c r="F5" s="800" t="str">
        <f>'Time Sheet-Adm'!G2</f>
        <v>Your Name</v>
      </c>
      <c r="G5" s="801"/>
      <c r="H5" s="801"/>
      <c r="I5" s="802"/>
      <c r="J5" s="106"/>
      <c r="K5" s="794">
        <f>VLOOKUP(N5,Period!A:C,3,FALSE)</f>
        <v>45661</v>
      </c>
      <c r="L5" s="795"/>
      <c r="M5" s="796"/>
      <c r="N5" s="300">
        <f>'Time Sheet-Adm'!P2</f>
        <v>2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</row>
    <row r="6" spans="1:73" ht="13.5" thickBot="1">
      <c r="A6" s="98"/>
      <c r="B6" s="98"/>
      <c r="C6" s="98"/>
      <c r="D6" s="98"/>
      <c r="E6" s="98"/>
      <c r="F6" s="98"/>
      <c r="H6" s="98"/>
      <c r="I6" s="299">
        <v>40</v>
      </c>
      <c r="J6" s="98"/>
      <c r="K6" s="788" t="s">
        <v>7</v>
      </c>
      <c r="L6" s="789"/>
      <c r="M6" s="789"/>
      <c r="N6" s="790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</row>
    <row r="7" spans="1:73" ht="26.25" customHeight="1" thickBot="1">
      <c r="A7" s="98"/>
      <c r="B7" s="315" t="s">
        <v>2</v>
      </c>
      <c r="C7" s="791" t="s">
        <v>216</v>
      </c>
      <c r="D7" s="792"/>
      <c r="E7" s="792"/>
      <c r="F7" s="793"/>
      <c r="G7" s="298" t="s">
        <v>4</v>
      </c>
      <c r="H7" s="98"/>
      <c r="I7" s="574" t="s">
        <v>215</v>
      </c>
      <c r="J7" s="98"/>
      <c r="K7" s="315" t="s">
        <v>8</v>
      </c>
      <c r="L7" s="315" t="s">
        <v>8</v>
      </c>
      <c r="M7" s="733" t="s">
        <v>79</v>
      </c>
      <c r="N7" s="315" t="s">
        <v>9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</row>
    <row r="8" spans="1:73" ht="36" customHeight="1" thickBot="1">
      <c r="A8" s="98"/>
      <c r="B8" s="316" t="s">
        <v>3</v>
      </c>
      <c r="C8" s="782" t="s">
        <v>217</v>
      </c>
      <c r="D8" s="783"/>
      <c r="E8" s="783"/>
      <c r="F8" s="784"/>
      <c r="G8" s="573">
        <v>0.64</v>
      </c>
      <c r="H8" s="98"/>
      <c r="I8" s="572"/>
      <c r="J8" s="98"/>
      <c r="K8" s="571">
        <f>13/113</f>
        <v>0.11504424778761062</v>
      </c>
      <c r="L8" s="548">
        <f>C74</f>
        <v>0</v>
      </c>
      <c r="M8" s="734"/>
      <c r="N8" s="102" t="s">
        <v>10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</row>
    <row r="9" spans="1:73" ht="15" customHeight="1">
      <c r="A9" s="98"/>
      <c r="B9" s="308" t="s">
        <v>176</v>
      </c>
      <c r="C9" s="785"/>
      <c r="D9" s="786"/>
      <c r="E9" s="786"/>
      <c r="F9" s="787"/>
      <c r="G9" s="570"/>
      <c r="H9" s="98"/>
      <c r="I9" s="569">
        <f t="shared" ref="I9:I15" si="0">+IF(G9-$I$6&gt;0,(G9-$I$6)*$G$8,0)</f>
        <v>0</v>
      </c>
      <c r="J9" s="98"/>
      <c r="K9" s="468">
        <f t="shared" ref="K9:K17" si="1">ROUND(I9*$O$1,2)</f>
        <v>0</v>
      </c>
      <c r="L9" s="568"/>
      <c r="M9" s="567"/>
      <c r="N9" s="566">
        <f t="shared" ref="N9:N17" si="2">I9-(K9+L9)</f>
        <v>0</v>
      </c>
      <c r="O9" s="98"/>
      <c r="P9" s="98"/>
      <c r="Q9" s="565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</row>
    <row r="10" spans="1:73" ht="15" customHeight="1">
      <c r="A10" s="98"/>
      <c r="B10" s="310"/>
      <c r="C10" s="776"/>
      <c r="D10" s="777"/>
      <c r="E10" s="777"/>
      <c r="F10" s="778"/>
      <c r="G10" s="58"/>
      <c r="H10" s="98"/>
      <c r="I10" s="534">
        <f t="shared" si="0"/>
        <v>0</v>
      </c>
      <c r="J10" s="98"/>
      <c r="K10" s="534">
        <f t="shared" si="1"/>
        <v>0</v>
      </c>
      <c r="L10" s="546"/>
      <c r="M10" s="460"/>
      <c r="N10" s="534">
        <f t="shared" si="2"/>
        <v>0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</row>
    <row r="11" spans="1:73" ht="15" customHeight="1">
      <c r="A11" s="98"/>
      <c r="B11" s="310"/>
      <c r="C11" s="776"/>
      <c r="D11" s="777"/>
      <c r="E11" s="777"/>
      <c r="F11" s="778"/>
      <c r="G11" s="58"/>
      <c r="H11" s="98"/>
      <c r="I11" s="534">
        <f t="shared" si="0"/>
        <v>0</v>
      </c>
      <c r="J11" s="98"/>
      <c r="K11" s="534">
        <f t="shared" si="1"/>
        <v>0</v>
      </c>
      <c r="L11" s="546"/>
      <c r="M11" s="460"/>
      <c r="N11" s="534">
        <f t="shared" si="2"/>
        <v>0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</row>
    <row r="12" spans="1:73" ht="15" customHeight="1">
      <c r="A12" s="98"/>
      <c r="B12" s="310"/>
      <c r="C12" s="776"/>
      <c r="D12" s="777"/>
      <c r="E12" s="777"/>
      <c r="F12" s="778"/>
      <c r="G12" s="58"/>
      <c r="H12" s="98"/>
      <c r="I12" s="534">
        <f t="shared" si="0"/>
        <v>0</v>
      </c>
      <c r="J12" s="98"/>
      <c r="K12" s="534">
        <f t="shared" si="1"/>
        <v>0</v>
      </c>
      <c r="L12" s="544"/>
      <c r="M12" s="460"/>
      <c r="N12" s="534">
        <f t="shared" si="2"/>
        <v>0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</row>
    <row r="13" spans="1:73">
      <c r="A13" s="98"/>
      <c r="B13" s="538"/>
      <c r="C13" s="776"/>
      <c r="D13" s="777"/>
      <c r="E13" s="777"/>
      <c r="F13" s="778"/>
      <c r="G13" s="559"/>
      <c r="H13" s="98"/>
      <c r="I13" s="534">
        <f t="shared" si="0"/>
        <v>0</v>
      </c>
      <c r="J13" s="98"/>
      <c r="K13" s="534">
        <f t="shared" si="1"/>
        <v>0</v>
      </c>
      <c r="L13" s="546"/>
      <c r="M13" s="535"/>
      <c r="N13" s="534">
        <f t="shared" si="2"/>
        <v>0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</row>
    <row r="14" spans="1:73">
      <c r="A14" s="98"/>
      <c r="B14" s="538"/>
      <c r="C14" s="776"/>
      <c r="D14" s="777"/>
      <c r="E14" s="777"/>
      <c r="F14" s="778"/>
      <c r="G14" s="559"/>
      <c r="H14" s="98"/>
      <c r="I14" s="534">
        <f t="shared" si="0"/>
        <v>0</v>
      </c>
      <c r="J14" s="98"/>
      <c r="K14" s="534">
        <f t="shared" si="1"/>
        <v>0</v>
      </c>
      <c r="L14" s="546"/>
      <c r="M14" s="535"/>
      <c r="N14" s="534">
        <f t="shared" si="2"/>
        <v>0</v>
      </c>
      <c r="O14" s="98"/>
      <c r="P14" s="98"/>
      <c r="Q14" s="95"/>
      <c r="R14" s="95"/>
      <c r="S14" s="95"/>
      <c r="T14" s="95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</row>
    <row r="15" spans="1:73">
      <c r="A15" s="98"/>
      <c r="B15" s="564"/>
      <c r="C15" s="809" t="s">
        <v>218</v>
      </c>
      <c r="D15" s="810"/>
      <c r="E15" s="810"/>
      <c r="F15" s="810"/>
      <c r="G15" s="563"/>
      <c r="H15" s="98"/>
      <c r="I15" s="560">
        <f t="shared" si="0"/>
        <v>0</v>
      </c>
      <c r="J15" s="98"/>
      <c r="K15" s="560">
        <f t="shared" si="1"/>
        <v>0</v>
      </c>
      <c r="L15" s="562"/>
      <c r="M15" s="561"/>
      <c r="N15" s="560">
        <f t="shared" si="2"/>
        <v>0</v>
      </c>
      <c r="O15" s="98"/>
      <c r="P15" s="98"/>
      <c r="Q15" s="95"/>
      <c r="R15" s="95"/>
      <c r="S15" s="95"/>
      <c r="T15" s="95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</row>
    <row r="16" spans="1:73" ht="13.5" thickBot="1">
      <c r="A16" s="98"/>
      <c r="B16" s="538"/>
      <c r="C16" s="776"/>
      <c r="D16" s="777"/>
      <c r="E16" s="777"/>
      <c r="F16" s="778"/>
      <c r="G16" s="559"/>
      <c r="H16" s="98"/>
      <c r="I16" s="534">
        <f>G16*$G$8</f>
        <v>0</v>
      </c>
      <c r="J16" s="98"/>
      <c r="K16" s="534">
        <f t="shared" si="1"/>
        <v>0</v>
      </c>
      <c r="L16" s="546"/>
      <c r="M16" s="535"/>
      <c r="N16" s="534">
        <f t="shared" si="2"/>
        <v>0</v>
      </c>
      <c r="O16" s="98"/>
      <c r="P16" s="98"/>
      <c r="Q16" s="95"/>
      <c r="R16" s="95"/>
      <c r="S16" s="95"/>
      <c r="T16" s="95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</row>
    <row r="17" spans="1:73" ht="13.5" customHeight="1" thickBot="1">
      <c r="A17" s="98"/>
      <c r="B17" s="326"/>
      <c r="C17" s="779"/>
      <c r="D17" s="780"/>
      <c r="E17" s="780"/>
      <c r="F17" s="781"/>
      <c r="G17" s="558"/>
      <c r="H17" s="98"/>
      <c r="I17" s="557">
        <f>G17*$G$8</f>
        <v>0</v>
      </c>
      <c r="J17" s="98"/>
      <c r="K17" s="459">
        <f t="shared" si="1"/>
        <v>0</v>
      </c>
      <c r="L17" s="556"/>
      <c r="M17" s="484"/>
      <c r="N17" s="551">
        <f t="shared" si="2"/>
        <v>0</v>
      </c>
      <c r="O17" s="478" t="s">
        <v>11</v>
      </c>
      <c r="P17" s="98"/>
      <c r="Q17" s="95"/>
      <c r="R17" s="95"/>
      <c r="S17" s="95"/>
      <c r="T17" s="95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</row>
    <row r="18" spans="1:73" ht="15.75" customHeight="1" thickBot="1">
      <c r="A18" s="98"/>
      <c r="B18" s="108"/>
      <c r="C18" s="108"/>
      <c r="D18" s="108"/>
      <c r="E18" s="108"/>
      <c r="F18" s="555"/>
      <c r="G18" s="554" t="s">
        <v>1</v>
      </c>
      <c r="H18" s="98"/>
      <c r="I18" s="464">
        <f>SUM(I9:I17)</f>
        <v>0</v>
      </c>
      <c r="J18" s="98"/>
      <c r="K18" s="477">
        <f>SUM(K9:K17)</f>
        <v>0</v>
      </c>
      <c r="L18" s="530">
        <f>SUM(L9:L17)</f>
        <v>0</v>
      </c>
      <c r="M18" s="532"/>
      <c r="N18" s="549">
        <f>SUM(N9:N17)</f>
        <v>0</v>
      </c>
      <c r="O18" s="541">
        <v>4062018</v>
      </c>
      <c r="P18" s="98"/>
      <c r="Q18" s="95"/>
      <c r="R18" s="95"/>
      <c r="S18" s="95"/>
      <c r="T18" s="95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</row>
    <row r="19" spans="1:73" ht="5.25" customHeight="1">
      <c r="A19" s="98"/>
      <c r="B19" s="98"/>
      <c r="C19" s="98"/>
      <c r="D19" s="98"/>
      <c r="E19" s="98"/>
      <c r="F19" s="95"/>
      <c r="G19" s="95"/>
      <c r="H19" s="95"/>
      <c r="I19" s="95"/>
      <c r="J19" s="98"/>
      <c r="K19" s="98"/>
      <c r="L19" s="98"/>
      <c r="M19" s="98"/>
      <c r="N19" s="98"/>
      <c r="O19" s="35"/>
      <c r="P19" s="98"/>
      <c r="Q19" s="95"/>
      <c r="R19" s="95"/>
      <c r="S19" s="95"/>
      <c r="T19" s="95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</row>
    <row r="20" spans="1:73" ht="6.75" customHeight="1" thickBot="1">
      <c r="A20" s="98"/>
      <c r="F20" s="98"/>
      <c r="G20" s="98"/>
      <c r="H20" s="98"/>
      <c r="I20" s="98"/>
      <c r="J20" s="98"/>
      <c r="K20" s="98"/>
      <c r="L20" s="98"/>
      <c r="M20" s="98"/>
      <c r="N20" s="98"/>
      <c r="O20" s="109"/>
      <c r="P20" s="98"/>
      <c r="Q20" s="95"/>
      <c r="R20" s="95"/>
      <c r="S20" s="95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</row>
    <row r="21" spans="1:73" ht="15" customHeight="1" thickBot="1">
      <c r="A21" s="98"/>
      <c r="B21" s="315" t="s">
        <v>21</v>
      </c>
      <c r="C21" s="738" t="s">
        <v>22</v>
      </c>
      <c r="D21" s="739"/>
      <c r="E21" s="739"/>
      <c r="F21" s="739"/>
      <c r="G21" s="772"/>
      <c r="H21" s="98"/>
      <c r="I21" s="315" t="s">
        <v>1</v>
      </c>
      <c r="J21" s="98"/>
      <c r="K21" s="304" t="s">
        <v>8</v>
      </c>
      <c r="L21" s="304" t="s">
        <v>8</v>
      </c>
      <c r="M21" s="733" t="s">
        <v>79</v>
      </c>
      <c r="N21" s="304" t="s">
        <v>9</v>
      </c>
      <c r="O21" s="109"/>
      <c r="P21" s="98"/>
      <c r="Q21" s="95"/>
      <c r="R21" s="95"/>
      <c r="S21" s="95"/>
      <c r="T21" s="95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</row>
    <row r="22" spans="1:73" ht="23.25" customHeight="1" thickBot="1">
      <c r="A22" s="98"/>
      <c r="B22" s="316" t="s">
        <v>3</v>
      </c>
      <c r="C22" s="773" t="s">
        <v>82</v>
      </c>
      <c r="D22" s="774"/>
      <c r="E22" s="774"/>
      <c r="F22" s="774"/>
      <c r="G22" s="775"/>
      <c r="H22" s="98"/>
      <c r="I22" s="324"/>
      <c r="J22" s="98"/>
      <c r="K22" s="465" t="s">
        <v>23</v>
      </c>
      <c r="L22" s="548">
        <f>L8</f>
        <v>0</v>
      </c>
      <c r="M22" s="734"/>
      <c r="N22" s="102" t="s">
        <v>10</v>
      </c>
      <c r="O22" s="109"/>
      <c r="P22" s="98"/>
      <c r="Q22" s="95"/>
      <c r="R22" s="95"/>
      <c r="S22" s="95"/>
      <c r="T22" s="95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</row>
    <row r="23" spans="1:73" ht="15.75" customHeight="1" thickBot="1">
      <c r="A23" s="98"/>
      <c r="B23" s="319"/>
      <c r="C23" s="822" t="s">
        <v>52</v>
      </c>
      <c r="D23" s="823"/>
      <c r="E23" s="823"/>
      <c r="F23" s="823"/>
      <c r="G23" s="824"/>
      <c r="H23" s="98"/>
      <c r="I23" s="553"/>
      <c r="J23" s="98"/>
      <c r="K23" s="449">
        <f>ROUND(I23*(($K$8)*$N$1),2)</f>
        <v>0</v>
      </c>
      <c r="L23" s="427"/>
      <c r="M23" s="429"/>
      <c r="N23" s="552">
        <f>I23-(K23+L23)</f>
        <v>0</v>
      </c>
      <c r="O23" s="109"/>
      <c r="P23" s="98"/>
      <c r="Q23" s="95"/>
      <c r="R23" s="95"/>
      <c r="S23" s="95"/>
      <c r="T23" s="95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</row>
    <row r="24" spans="1:73" ht="15.75" customHeight="1">
      <c r="A24" s="98"/>
      <c r="B24" s="538"/>
      <c r="C24" s="735" t="s">
        <v>53</v>
      </c>
      <c r="D24" s="736"/>
      <c r="E24" s="736"/>
      <c r="F24" s="736"/>
      <c r="G24" s="737"/>
      <c r="H24" s="98"/>
      <c r="I24" s="119"/>
      <c r="J24" s="98"/>
      <c r="K24" s="534">
        <f>ROUND(I24*(($K$8)*$N$1),2)</f>
        <v>0</v>
      </c>
      <c r="L24" s="534"/>
      <c r="M24" s="535"/>
      <c r="N24" s="534">
        <f>I24-(K24+L24)</f>
        <v>0</v>
      </c>
      <c r="O24" s="109"/>
      <c r="P24" s="98"/>
      <c r="Q24" s="95"/>
      <c r="R24" s="95"/>
      <c r="S24" s="95"/>
      <c r="T24" s="95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</row>
    <row r="25" spans="1:73" ht="15.75" customHeight="1">
      <c r="A25" s="98"/>
      <c r="B25" s="538"/>
      <c r="C25" s="735" t="s">
        <v>53</v>
      </c>
      <c r="D25" s="736"/>
      <c r="E25" s="736"/>
      <c r="F25" s="736"/>
      <c r="G25" s="737"/>
      <c r="H25" s="98"/>
      <c r="I25" s="536"/>
      <c r="J25" s="98"/>
      <c r="K25" s="534">
        <f>ROUND(I25*(($K$8)*$N$1),2)</f>
        <v>0</v>
      </c>
      <c r="L25" s="534"/>
      <c r="M25" s="535"/>
      <c r="N25" s="534">
        <f>I25-(K25+L25)</f>
        <v>0</v>
      </c>
      <c r="O25" s="109"/>
      <c r="P25" s="98"/>
      <c r="Q25" s="95"/>
      <c r="R25" s="95"/>
      <c r="S25" s="95"/>
      <c r="T25" s="95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</row>
    <row r="26" spans="1:73" ht="15.75" customHeight="1" thickBot="1">
      <c r="A26" s="98"/>
      <c r="B26" s="538"/>
      <c r="C26" s="735" t="s">
        <v>53</v>
      </c>
      <c r="D26" s="736"/>
      <c r="E26" s="736"/>
      <c r="F26" s="736"/>
      <c r="G26" s="737"/>
      <c r="H26" s="98"/>
      <c r="I26" s="536"/>
      <c r="J26" s="98"/>
      <c r="K26" s="534">
        <f>ROUND(I26*(($K$8)*$N$1),2)</f>
        <v>0</v>
      </c>
      <c r="L26" s="534"/>
      <c r="M26" s="535"/>
      <c r="N26" s="534">
        <f>I26-(K26+L26)</f>
        <v>0</v>
      </c>
      <c r="O26" s="109"/>
      <c r="P26" s="98"/>
      <c r="Q26" s="95"/>
      <c r="R26" s="95"/>
      <c r="S26" s="95"/>
      <c r="T26" s="95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</row>
    <row r="27" spans="1:73" ht="15.75" customHeight="1" thickBot="1">
      <c r="A27" s="98"/>
      <c r="B27" s="322"/>
      <c r="C27" s="735" t="s">
        <v>53</v>
      </c>
      <c r="D27" s="736"/>
      <c r="E27" s="736"/>
      <c r="F27" s="736"/>
      <c r="G27" s="737"/>
      <c r="H27" s="98"/>
      <c r="I27" s="59"/>
      <c r="J27" s="98"/>
      <c r="K27" s="427">
        <f>ROUND(I27*(($K$8)*$N$1),2)</f>
        <v>0</v>
      </c>
      <c r="L27" s="427"/>
      <c r="M27" s="429"/>
      <c r="N27" s="551">
        <f>I27-(K27+L27)</f>
        <v>0</v>
      </c>
      <c r="O27" s="478" t="s">
        <v>11</v>
      </c>
      <c r="P27" s="98"/>
      <c r="Q27" s="95"/>
      <c r="R27" s="95"/>
      <c r="S27" s="95"/>
      <c r="T27" s="95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</row>
    <row r="28" spans="1:73" ht="13.5" thickBot="1">
      <c r="A28" s="98"/>
      <c r="B28" s="98"/>
      <c r="C28" s="98"/>
      <c r="D28" s="98"/>
      <c r="E28" s="98"/>
      <c r="F28" s="98"/>
      <c r="G28" s="3" t="s">
        <v>1</v>
      </c>
      <c r="H28" s="98"/>
      <c r="I28" s="550"/>
      <c r="J28" s="98"/>
      <c r="K28" s="477">
        <f>SUM(K23:K27)</f>
        <v>0</v>
      </c>
      <c r="L28" s="530">
        <f>SUM(L23:L27)</f>
        <v>0</v>
      </c>
      <c r="M28" s="532"/>
      <c r="N28" s="549">
        <f>SUM(N23:N27)</f>
        <v>0</v>
      </c>
      <c r="O28" s="541">
        <v>54017</v>
      </c>
      <c r="P28" s="98"/>
      <c r="Q28" s="95"/>
      <c r="R28" s="95"/>
      <c r="S28" s="95"/>
      <c r="T28" s="95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</row>
    <row r="29" spans="1:73" ht="13.5" thickBot="1">
      <c r="A29" s="98"/>
      <c r="B29" s="98"/>
      <c r="C29" s="98"/>
      <c r="D29" s="98"/>
      <c r="E29" s="98"/>
      <c r="F29" s="98"/>
      <c r="H29" s="98"/>
      <c r="J29" s="98"/>
      <c r="K29" s="98"/>
      <c r="L29" s="98"/>
      <c r="M29" s="98"/>
      <c r="N29" s="98"/>
      <c r="O29" s="109"/>
      <c r="P29" s="98"/>
      <c r="Q29" s="95"/>
      <c r="R29" s="95"/>
      <c r="S29" s="95"/>
      <c r="T29" s="95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</row>
    <row r="30" spans="1:73" ht="15" customHeight="1" thickBot="1">
      <c r="A30" s="98"/>
      <c r="B30" s="301" t="s">
        <v>24</v>
      </c>
      <c r="C30" s="738" t="s">
        <v>25</v>
      </c>
      <c r="D30" s="739"/>
      <c r="E30" s="739"/>
      <c r="F30" s="739"/>
      <c r="G30" s="772"/>
      <c r="H30" s="98"/>
      <c r="I30" s="315" t="s">
        <v>1</v>
      </c>
      <c r="J30" s="98"/>
      <c r="K30" s="304" t="s">
        <v>8</v>
      </c>
      <c r="L30" s="304" t="s">
        <v>26</v>
      </c>
      <c r="M30" s="733" t="s">
        <v>79</v>
      </c>
      <c r="N30" s="304" t="s">
        <v>9</v>
      </c>
      <c r="O30" s="36"/>
      <c r="P30" s="98"/>
      <c r="Q30" s="95"/>
      <c r="R30" s="95"/>
      <c r="S30" s="95"/>
      <c r="T30" s="95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</row>
    <row r="31" spans="1:73" ht="26.25" customHeight="1" thickBot="1">
      <c r="A31" s="98"/>
      <c r="B31" s="316" t="s">
        <v>3</v>
      </c>
      <c r="C31" s="825" t="s">
        <v>69</v>
      </c>
      <c r="D31" s="826"/>
      <c r="E31" s="826"/>
      <c r="F31" s="827"/>
      <c r="G31" s="461" t="s">
        <v>77</v>
      </c>
      <c r="H31" s="98"/>
      <c r="I31" s="324"/>
      <c r="J31" s="98"/>
      <c r="K31" s="466" t="s">
        <v>27</v>
      </c>
      <c r="L31" s="548">
        <f>L22</f>
        <v>0</v>
      </c>
      <c r="M31" s="734"/>
      <c r="N31" s="102" t="s">
        <v>10</v>
      </c>
      <c r="O31" s="541" t="s">
        <v>181</v>
      </c>
      <c r="P31" s="98"/>
      <c r="Q31" s="95"/>
      <c r="R31" s="95"/>
      <c r="S31" s="95"/>
      <c r="T31" s="95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</row>
    <row r="32" spans="1:73" ht="15" customHeight="1">
      <c r="A32" s="98"/>
      <c r="B32" s="319"/>
      <c r="C32" s="785"/>
      <c r="D32" s="786"/>
      <c r="E32" s="786"/>
      <c r="F32" s="787"/>
      <c r="G32" s="547"/>
      <c r="H32" s="98"/>
      <c r="I32" s="59"/>
      <c r="J32" s="98"/>
      <c r="K32" s="544">
        <f t="shared" ref="K32:K38" si="3">ROUND(I32*$K$8,2)</f>
        <v>0</v>
      </c>
      <c r="L32" s="427"/>
      <c r="M32" s="429"/>
      <c r="N32" s="427">
        <f t="shared" ref="N32:N38" si="4">I32-(K32+L32)</f>
        <v>0</v>
      </c>
      <c r="O32" s="524"/>
      <c r="P32" s="98"/>
      <c r="Q32" s="95"/>
      <c r="R32" s="95"/>
      <c r="S32" s="95"/>
      <c r="T32" s="95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</row>
    <row r="33" spans="1:73">
      <c r="A33" s="98"/>
      <c r="B33" s="538"/>
      <c r="C33" s="811"/>
      <c r="D33" s="812"/>
      <c r="E33" s="812"/>
      <c r="F33" s="813"/>
      <c r="G33" s="535"/>
      <c r="H33" s="98"/>
      <c r="I33" s="536"/>
      <c r="J33" s="98"/>
      <c r="K33" s="546">
        <f t="shared" si="3"/>
        <v>0</v>
      </c>
      <c r="L33" s="534"/>
      <c r="M33" s="535"/>
      <c r="N33" s="534">
        <f t="shared" si="4"/>
        <v>0</v>
      </c>
      <c r="O33" s="539"/>
      <c r="P33" s="98"/>
      <c r="Q33" s="95"/>
      <c r="R33" s="95"/>
      <c r="S33" s="95"/>
      <c r="T33" s="95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</row>
    <row r="34" spans="1:73">
      <c r="A34" s="98"/>
      <c r="B34" s="538"/>
      <c r="C34" s="811"/>
      <c r="D34" s="812"/>
      <c r="E34" s="812"/>
      <c r="F34" s="813"/>
      <c r="G34" s="535"/>
      <c r="H34" s="98"/>
      <c r="I34" s="536"/>
      <c r="J34" s="98"/>
      <c r="K34" s="546">
        <f t="shared" si="3"/>
        <v>0</v>
      </c>
      <c r="L34" s="534"/>
      <c r="M34" s="535"/>
      <c r="N34" s="534">
        <f t="shared" si="4"/>
        <v>0</v>
      </c>
      <c r="O34" s="539"/>
      <c r="P34" s="98"/>
      <c r="Q34" s="95"/>
      <c r="R34" s="95"/>
      <c r="S34" s="95"/>
      <c r="T34" s="95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</row>
    <row r="35" spans="1:73">
      <c r="A35" s="98"/>
      <c r="B35" s="538"/>
      <c r="C35" s="811"/>
      <c r="D35" s="812"/>
      <c r="E35" s="812"/>
      <c r="F35" s="813"/>
      <c r="G35" s="535"/>
      <c r="H35" s="98"/>
      <c r="I35" s="536"/>
      <c r="J35" s="98"/>
      <c r="K35" s="546">
        <f t="shared" si="3"/>
        <v>0</v>
      </c>
      <c r="L35" s="534"/>
      <c r="M35" s="535"/>
      <c r="N35" s="534">
        <f t="shared" si="4"/>
        <v>0</v>
      </c>
      <c r="O35" s="539"/>
      <c r="P35" s="98"/>
      <c r="Q35" s="110"/>
      <c r="R35" s="110"/>
      <c r="S35" s="110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</row>
    <row r="36" spans="1:73">
      <c r="A36" s="98"/>
      <c r="B36" s="538"/>
      <c r="C36" s="811"/>
      <c r="D36" s="812"/>
      <c r="E36" s="812"/>
      <c r="F36" s="813"/>
      <c r="G36" s="535"/>
      <c r="H36" s="98"/>
      <c r="I36" s="536"/>
      <c r="J36" s="98"/>
      <c r="K36" s="546">
        <f t="shared" si="3"/>
        <v>0</v>
      </c>
      <c r="L36" s="534"/>
      <c r="M36" s="535"/>
      <c r="N36" s="534">
        <f t="shared" si="4"/>
        <v>0</v>
      </c>
      <c r="O36" s="539"/>
      <c r="P36" s="98"/>
      <c r="Q36" s="110"/>
      <c r="R36" s="110"/>
      <c r="S36" s="110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</row>
    <row r="37" spans="1:73">
      <c r="A37" s="98"/>
      <c r="B37" s="538"/>
      <c r="C37" s="811"/>
      <c r="D37" s="812"/>
      <c r="E37" s="812"/>
      <c r="F37" s="813"/>
      <c r="G37" s="535"/>
      <c r="H37" s="98"/>
      <c r="I37" s="536"/>
      <c r="J37" s="98"/>
      <c r="K37" s="546">
        <f t="shared" si="3"/>
        <v>0</v>
      </c>
      <c r="L37" s="534"/>
      <c r="M37" s="535"/>
      <c r="N37" s="534">
        <f t="shared" si="4"/>
        <v>0</v>
      </c>
      <c r="O37" s="539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</row>
    <row r="38" spans="1:73" ht="15.75" customHeight="1" thickBot="1">
      <c r="A38" s="98"/>
      <c r="B38" s="322"/>
      <c r="C38" s="818"/>
      <c r="D38" s="819"/>
      <c r="E38" s="819"/>
      <c r="F38" s="820"/>
      <c r="G38" s="545"/>
      <c r="H38" s="98"/>
      <c r="I38" s="61"/>
      <c r="J38" s="98"/>
      <c r="K38" s="544">
        <f t="shared" si="3"/>
        <v>0</v>
      </c>
      <c r="L38" s="427"/>
      <c r="M38" s="429"/>
      <c r="N38" s="427">
        <f t="shared" si="4"/>
        <v>0</v>
      </c>
      <c r="O38" s="524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</row>
    <row r="39" spans="1:73" ht="13.5" thickBot="1">
      <c r="A39" s="98"/>
      <c r="B39" s="98"/>
      <c r="C39" s="98"/>
      <c r="D39" s="98"/>
      <c r="E39" s="98"/>
      <c r="F39" s="98"/>
      <c r="G39" s="3" t="s">
        <v>1</v>
      </c>
      <c r="H39" s="98"/>
      <c r="I39" s="464">
        <f>SUM(I32:I38)</f>
        <v>0</v>
      </c>
      <c r="J39" s="98"/>
      <c r="K39" s="477">
        <f>SUM(K32:K38)</f>
        <v>0</v>
      </c>
      <c r="L39" s="530">
        <f>SUM(L32:L38)</f>
        <v>0</v>
      </c>
      <c r="M39" s="532"/>
      <c r="N39" s="477">
        <f>SUM(N32:N38)</f>
        <v>0</v>
      </c>
      <c r="O39" s="543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</row>
    <row r="40" spans="1:73" ht="13.5" thickBot="1">
      <c r="A40" s="98"/>
      <c r="B40" s="98"/>
      <c r="C40" s="98"/>
      <c r="D40" s="98"/>
      <c r="E40" s="98"/>
      <c r="F40" s="98"/>
      <c r="H40" s="98"/>
      <c r="J40" s="98"/>
      <c r="K40" s="98"/>
      <c r="L40" s="98"/>
      <c r="M40" s="98"/>
      <c r="N40" s="98"/>
      <c r="O40" s="109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</row>
    <row r="41" spans="1:73" ht="15" customHeight="1" thickBot="1">
      <c r="A41" s="98"/>
      <c r="B41" s="301" t="s">
        <v>24</v>
      </c>
      <c r="C41" s="738" t="s">
        <v>25</v>
      </c>
      <c r="D41" s="739"/>
      <c r="E41" s="739"/>
      <c r="F41" s="739"/>
      <c r="G41" s="772"/>
      <c r="H41" s="98"/>
      <c r="I41" s="315" t="s">
        <v>1</v>
      </c>
      <c r="J41" s="98"/>
      <c r="K41" s="304" t="s">
        <v>8</v>
      </c>
      <c r="L41" s="304" t="s">
        <v>8</v>
      </c>
      <c r="M41" s="733" t="s">
        <v>79</v>
      </c>
      <c r="N41" s="304" t="s">
        <v>9</v>
      </c>
      <c r="O41" s="35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</row>
    <row r="42" spans="1:73" ht="25.5" customHeight="1" thickBot="1">
      <c r="A42" s="98"/>
      <c r="B42" s="316" t="s">
        <v>3</v>
      </c>
      <c r="C42" s="773" t="s">
        <v>71</v>
      </c>
      <c r="D42" s="774"/>
      <c r="E42" s="774"/>
      <c r="F42" s="775"/>
      <c r="G42" s="461" t="s">
        <v>219</v>
      </c>
      <c r="H42" s="98"/>
      <c r="I42" s="324"/>
      <c r="J42" s="98"/>
      <c r="K42" s="466" t="s">
        <v>27</v>
      </c>
      <c r="L42" s="466" t="s">
        <v>28</v>
      </c>
      <c r="M42" s="734"/>
      <c r="N42" s="102" t="s">
        <v>10</v>
      </c>
      <c r="O42" s="541" t="s">
        <v>181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</row>
    <row r="43" spans="1:73" ht="15" customHeight="1">
      <c r="A43" s="98"/>
      <c r="B43" s="319"/>
      <c r="C43" s="785"/>
      <c r="D43" s="786"/>
      <c r="E43" s="786"/>
      <c r="F43" s="787"/>
      <c r="G43" s="540"/>
      <c r="H43" s="98"/>
      <c r="I43" s="59"/>
      <c r="J43" s="98"/>
      <c r="K43" s="427">
        <f t="shared" ref="K43:K50" si="5">ROUND(I43*$K$8,2)</f>
        <v>0</v>
      </c>
      <c r="L43" s="427"/>
      <c r="M43" s="429"/>
      <c r="N43" s="427">
        <f t="shared" ref="N43:N50" si="6">I43-(K43+L43)</f>
        <v>0</v>
      </c>
      <c r="O43" s="524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</row>
    <row r="44" spans="1:73">
      <c r="A44" s="98"/>
      <c r="B44" s="538"/>
      <c r="C44" s="811"/>
      <c r="D44" s="812"/>
      <c r="E44" s="812"/>
      <c r="F44" s="813"/>
      <c r="G44" s="537"/>
      <c r="H44" s="98"/>
      <c r="I44" s="536"/>
      <c r="J44" s="98"/>
      <c r="K44" s="534">
        <f t="shared" si="5"/>
        <v>0</v>
      </c>
      <c r="L44" s="534"/>
      <c r="M44" s="535"/>
      <c r="N44" s="534">
        <f t="shared" si="6"/>
        <v>0</v>
      </c>
      <c r="O44" s="53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</row>
    <row r="45" spans="1:73">
      <c r="A45" s="98"/>
      <c r="B45" s="538"/>
      <c r="C45" s="811"/>
      <c r="D45" s="812"/>
      <c r="E45" s="812"/>
      <c r="F45" s="813"/>
      <c r="G45" s="537"/>
      <c r="H45" s="98"/>
      <c r="I45" s="536"/>
      <c r="J45" s="98"/>
      <c r="K45" s="534">
        <f t="shared" si="5"/>
        <v>0</v>
      </c>
      <c r="L45" s="534"/>
      <c r="M45" s="535"/>
      <c r="N45" s="534">
        <f t="shared" si="6"/>
        <v>0</v>
      </c>
      <c r="O45" s="539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</row>
    <row r="46" spans="1:73">
      <c r="A46" s="98"/>
      <c r="B46" s="538"/>
      <c r="C46" s="811"/>
      <c r="D46" s="812"/>
      <c r="E46" s="812"/>
      <c r="F46" s="813"/>
      <c r="G46" s="537"/>
      <c r="H46" s="98"/>
      <c r="I46" s="536"/>
      <c r="J46" s="98"/>
      <c r="K46" s="534">
        <f t="shared" si="5"/>
        <v>0</v>
      </c>
      <c r="L46" s="534"/>
      <c r="M46" s="535"/>
      <c r="N46" s="534">
        <f t="shared" si="6"/>
        <v>0</v>
      </c>
      <c r="O46" s="539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</row>
    <row r="47" spans="1:73">
      <c r="A47" s="98"/>
      <c r="B47" s="538"/>
      <c r="C47" s="811"/>
      <c r="D47" s="812"/>
      <c r="E47" s="812"/>
      <c r="F47" s="813"/>
      <c r="G47" s="537"/>
      <c r="H47" s="98"/>
      <c r="I47" s="536"/>
      <c r="J47" s="98"/>
      <c r="K47" s="534">
        <f t="shared" si="5"/>
        <v>0</v>
      </c>
      <c r="L47" s="534"/>
      <c r="M47" s="535"/>
      <c r="N47" s="534">
        <f t="shared" si="6"/>
        <v>0</v>
      </c>
      <c r="O47" s="53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</row>
    <row r="48" spans="1:73">
      <c r="A48" s="98"/>
      <c r="B48" s="538"/>
      <c r="C48" s="811"/>
      <c r="D48" s="812"/>
      <c r="E48" s="812"/>
      <c r="F48" s="813"/>
      <c r="G48" s="537"/>
      <c r="H48" s="98"/>
      <c r="I48" s="536"/>
      <c r="J48" s="98"/>
      <c r="K48" s="534">
        <f t="shared" si="5"/>
        <v>0</v>
      </c>
      <c r="L48" s="534"/>
      <c r="M48" s="535"/>
      <c r="N48" s="534">
        <f t="shared" si="6"/>
        <v>0</v>
      </c>
      <c r="O48" s="539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</row>
    <row r="49" spans="1:73">
      <c r="A49" s="98"/>
      <c r="B49" s="538"/>
      <c r="C49" s="811"/>
      <c r="D49" s="812"/>
      <c r="E49" s="812"/>
      <c r="F49" s="813"/>
      <c r="G49" s="537"/>
      <c r="H49" s="98"/>
      <c r="I49" s="536"/>
      <c r="J49" s="98"/>
      <c r="K49" s="534">
        <f t="shared" si="5"/>
        <v>0</v>
      </c>
      <c r="L49" s="534"/>
      <c r="M49" s="535"/>
      <c r="N49" s="534">
        <f t="shared" si="6"/>
        <v>0</v>
      </c>
      <c r="O49" s="524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</row>
    <row r="50" spans="1:73" ht="15.75" customHeight="1" thickBot="1">
      <c r="A50" s="98"/>
      <c r="B50" s="322"/>
      <c r="C50" s="818"/>
      <c r="D50" s="819"/>
      <c r="E50" s="819"/>
      <c r="F50" s="820"/>
      <c r="G50" s="533"/>
      <c r="H50" s="98"/>
      <c r="I50" s="61"/>
      <c r="J50" s="98"/>
      <c r="K50" s="427">
        <f t="shared" si="5"/>
        <v>0</v>
      </c>
      <c r="L50" s="427"/>
      <c r="M50" s="429"/>
      <c r="N50" s="427">
        <f t="shared" si="6"/>
        <v>0</v>
      </c>
      <c r="O50" s="483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</row>
    <row r="51" spans="1:73" ht="13.5" thickBot="1">
      <c r="A51" s="98"/>
      <c r="B51" s="98"/>
      <c r="C51" s="98"/>
      <c r="D51" s="98"/>
      <c r="E51" s="98"/>
      <c r="F51" s="98"/>
      <c r="G51" s="302" t="s">
        <v>1</v>
      </c>
      <c r="H51" s="98"/>
      <c r="I51" s="464">
        <f>SUM(I43:I50)</f>
        <v>0</v>
      </c>
      <c r="J51" s="98"/>
      <c r="K51" s="477">
        <f>SUM(K43:K50)</f>
        <v>0</v>
      </c>
      <c r="L51" s="530">
        <f>SUM(L43:L50)</f>
        <v>0</v>
      </c>
      <c r="M51" s="532"/>
      <c r="N51" s="477">
        <f>SUM(N43:N50)</f>
        <v>0</v>
      </c>
      <c r="O51" s="475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</row>
    <row r="52" spans="1:7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</row>
    <row r="53" spans="1:73" ht="13.5" thickBo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</row>
    <row r="54" spans="1:73" ht="15.75" customHeight="1" thickBot="1">
      <c r="A54" s="98"/>
      <c r="B54" s="816" t="s">
        <v>72</v>
      </c>
      <c r="C54" s="817"/>
      <c r="D54" s="816" t="s">
        <v>73</v>
      </c>
      <c r="E54" s="821"/>
      <c r="F54" s="817"/>
      <c r="G54" s="304" t="s">
        <v>74</v>
      </c>
      <c r="H54" s="98"/>
      <c r="I54" s="712">
        <f>I18+I28+I39+I51</f>
        <v>0</v>
      </c>
      <c r="J54" s="98"/>
      <c r="K54" s="304" t="s">
        <v>76</v>
      </c>
      <c r="L54" s="531"/>
      <c r="M54" s="329"/>
      <c r="N54" s="304" t="s">
        <v>76</v>
      </c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</row>
    <row r="55" spans="1:73" ht="32.25" customHeight="1" thickBot="1">
      <c r="A55" s="98"/>
      <c r="B55" s="814" t="str">
        <f>F5</f>
        <v>Your Name</v>
      </c>
      <c r="C55" s="815"/>
      <c r="D55" s="716"/>
      <c r="E55" s="717"/>
      <c r="F55" s="718"/>
      <c r="G55" s="102" t="s">
        <v>75</v>
      </c>
      <c r="H55" s="98"/>
      <c r="I55" s="713"/>
      <c r="J55" s="98"/>
      <c r="K55" s="479">
        <f>K18+K28+K39+K51</f>
        <v>0</v>
      </c>
      <c r="L55" s="530">
        <f>L18+L28+L39+L51</f>
        <v>0</v>
      </c>
      <c r="M55" s="480"/>
      <c r="N55" s="479">
        <f>N18+N28+N39+N51</f>
        <v>0</v>
      </c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</row>
    <row r="56" spans="1:73">
      <c r="A56" s="98"/>
      <c r="B56" s="98"/>
      <c r="C56" s="98"/>
      <c r="D56" s="98"/>
      <c r="E56" s="98"/>
      <c r="F56" s="98"/>
      <c r="G56" s="98"/>
      <c r="H56" s="98"/>
      <c r="I56" s="111"/>
      <c r="J56" s="98"/>
      <c r="K56" s="111"/>
      <c r="L56" s="111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</row>
    <row r="57" spans="1:73" ht="15" customHeight="1">
      <c r="A57" s="98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</row>
    <row r="58" spans="1:73" ht="15.75" customHeight="1">
      <c r="A58" s="98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</row>
    <row r="59" spans="1:73" ht="15.75">
      <c r="A59" s="98"/>
      <c r="B59" s="103" t="s">
        <v>182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</row>
    <row r="60" spans="1:73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</row>
    <row r="61" spans="1:73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</row>
    <row r="62" spans="1:73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</row>
    <row r="63" spans="1:7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</row>
    <row r="64" spans="1:73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</row>
    <row r="65" spans="1:73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</row>
    <row r="66" spans="1:73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</row>
    <row r="67" spans="1:73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</row>
    <row r="68" spans="1:73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</row>
    <row r="69" spans="1:73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</row>
    <row r="70" spans="1:73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</row>
    <row r="71" spans="1:73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</row>
    <row r="72" spans="1:73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</row>
    <row r="73" spans="1:73">
      <c r="A73" s="98"/>
      <c r="B73" s="98"/>
      <c r="C73" s="112" t="s">
        <v>12</v>
      </c>
      <c r="D73" s="112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</row>
    <row r="74" spans="1:73" ht="15.75" hidden="1">
      <c r="A74" s="98"/>
      <c r="C74" s="5">
        <v>0</v>
      </c>
      <c r="D74" s="5"/>
      <c r="E74" s="6" t="s">
        <v>13</v>
      </c>
      <c r="F74" s="4"/>
      <c r="G74" s="4"/>
      <c r="H74" s="4"/>
      <c r="I74" s="4"/>
      <c r="J74" s="107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</row>
    <row r="75" spans="1:73" hidden="1">
      <c r="A75" s="98"/>
      <c r="B75" s="98"/>
      <c r="C75" s="98" t="s">
        <v>14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</row>
    <row r="76" spans="1:73" hidden="1">
      <c r="A76" s="98"/>
      <c r="B76" s="98"/>
      <c r="C76" s="98" t="s">
        <v>15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</row>
    <row r="77" spans="1:73" hidden="1">
      <c r="A77" s="98"/>
      <c r="B77" s="98"/>
      <c r="C77" s="113">
        <v>40360</v>
      </c>
      <c r="D77" s="113"/>
      <c r="E77" s="114">
        <v>1</v>
      </c>
      <c r="F77" s="98" t="s">
        <v>16</v>
      </c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</row>
    <row r="78" spans="1:73" hidden="1">
      <c r="A78" s="98"/>
      <c r="B78" s="98"/>
      <c r="C78" s="113">
        <v>42186</v>
      </c>
      <c r="D78" s="113"/>
      <c r="E78" s="114">
        <v>0.75</v>
      </c>
      <c r="F78" s="98" t="s">
        <v>17</v>
      </c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</row>
    <row r="79" spans="1:73" hidden="1">
      <c r="A79" s="98"/>
      <c r="B79" s="98"/>
      <c r="C79" s="113">
        <v>42186</v>
      </c>
      <c r="D79" s="113"/>
      <c r="E79" s="114">
        <v>0.5</v>
      </c>
      <c r="F79" s="98" t="s">
        <v>18</v>
      </c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</row>
    <row r="80" spans="1:73" hidden="1">
      <c r="A80" s="98"/>
      <c r="B80" s="98"/>
      <c r="C80" s="113">
        <v>42917</v>
      </c>
      <c r="D80" s="113"/>
      <c r="E80" s="114">
        <v>0.25</v>
      </c>
      <c r="F80" s="98" t="s">
        <v>19</v>
      </c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</row>
    <row r="81" spans="1:67" hidden="1">
      <c r="A81" s="98"/>
      <c r="B81" s="98"/>
      <c r="C81" s="113">
        <v>43282</v>
      </c>
      <c r="D81" s="113"/>
      <c r="E81" s="114">
        <v>0</v>
      </c>
      <c r="F81" s="98" t="s">
        <v>20</v>
      </c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</row>
    <row r="82" spans="1:67">
      <c r="A82" s="98"/>
      <c r="B82" s="98"/>
      <c r="C82" s="98"/>
      <c r="D82" s="98"/>
      <c r="E82" s="115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</row>
    <row r="83" spans="1:67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</row>
    <row r="84" spans="1:67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</row>
    <row r="85" spans="1:67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</row>
    <row r="86" spans="1:67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</row>
    <row r="87" spans="1:67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</row>
    <row r="88" spans="1:67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</row>
    <row r="89" spans="1:67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</row>
    <row r="90" spans="1:67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</row>
    <row r="91" spans="1:67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</row>
    <row r="92" spans="1:67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</row>
    <row r="93" spans="1:67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</row>
    <row r="94" spans="1:67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</row>
    <row r="95" spans="1:67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</row>
    <row r="96" spans="1:67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</row>
    <row r="97" spans="1:67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</row>
    <row r="98" spans="1:67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</row>
    <row r="99" spans="1:67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</row>
    <row r="100" spans="1:67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</row>
    <row r="101" spans="1:67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</row>
    <row r="102" spans="1:67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</row>
    <row r="103" spans="1:67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</row>
    <row r="104" spans="1:67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</row>
    <row r="105" spans="1:67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</row>
    <row r="106" spans="1:67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</row>
    <row r="107" spans="1:67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</row>
    <row r="108" spans="1:67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</row>
    <row r="109" spans="1:67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</row>
    <row r="110" spans="1:67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</row>
    <row r="111" spans="1:67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</row>
    <row r="112" spans="1:67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</row>
    <row r="113" spans="1:67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</row>
    <row r="114" spans="1:67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</row>
    <row r="115" spans="1:67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</row>
    <row r="116" spans="1:67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</row>
    <row r="117" spans="1:67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</row>
    <row r="118" spans="1:67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</row>
    <row r="119" spans="1:67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</row>
    <row r="120" spans="1:67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</row>
    <row r="121" spans="1:67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</row>
    <row r="122" spans="1:67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</row>
    <row r="123" spans="1:67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</row>
    <row r="124" spans="1:67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</row>
    <row r="125" spans="1:67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</row>
    <row r="126" spans="1:67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</row>
    <row r="127" spans="1:67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</row>
    <row r="128" spans="1:67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</row>
    <row r="129" spans="1:67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</row>
    <row r="130" spans="1:67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</row>
    <row r="131" spans="1:67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</row>
    <row r="132" spans="1:67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</row>
    <row r="133" spans="1:67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</row>
    <row r="134" spans="1:67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</row>
    <row r="135" spans="1:67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</row>
    <row r="136" spans="1:67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</row>
    <row r="137" spans="1:67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</row>
    <row r="138" spans="1:67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</row>
    <row r="139" spans="1:67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</row>
    <row r="140" spans="1:67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</row>
    <row r="141" spans="1:67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</row>
    <row r="142" spans="1:67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</row>
    <row r="143" spans="1:67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</row>
    <row r="144" spans="1:67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</row>
    <row r="145" spans="1:67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</row>
    <row r="146" spans="1:67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</row>
    <row r="147" spans="1:67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</row>
    <row r="148" spans="1:67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</row>
    <row r="149" spans="1:67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</row>
    <row r="150" spans="1:67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</row>
    <row r="151" spans="1:67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</row>
    <row r="152" spans="1:67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</row>
    <row r="153" spans="1:67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</row>
    <row r="154" spans="1:67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</row>
    <row r="155" spans="1:67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</row>
    <row r="156" spans="1:67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</row>
    <row r="157" spans="1:67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</row>
    <row r="158" spans="1:67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</row>
    <row r="159" spans="1:67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</row>
    <row r="160" spans="1:67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</row>
    <row r="161" spans="1:67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</row>
    <row r="162" spans="1:67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</row>
    <row r="163" spans="1:67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</row>
    <row r="164" spans="1:67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</row>
    <row r="165" spans="1:67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</row>
    <row r="166" spans="1:67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</row>
    <row r="167" spans="1:67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</row>
    <row r="168" spans="1:67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</row>
    <row r="169" spans="1:67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</row>
    <row r="170" spans="1:67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</row>
    <row r="171" spans="1:67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</row>
    <row r="172" spans="1:67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</row>
    <row r="173" spans="1:67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</row>
    <row r="174" spans="1:67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</row>
    <row r="175" spans="1:67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</row>
    <row r="176" spans="1:67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</row>
    <row r="177" spans="1:67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</row>
    <row r="178" spans="1:67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</row>
    <row r="179" spans="1:67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</row>
    <row r="180" spans="1:67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</row>
    <row r="181" spans="1:67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</row>
    <row r="182" spans="1:67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</row>
    <row r="183" spans="1:67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</row>
    <row r="184" spans="1:67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</row>
    <row r="185" spans="1:67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</row>
    <row r="186" spans="1:67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</row>
    <row r="187" spans="1:67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</row>
    <row r="188" spans="1:67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</row>
    <row r="189" spans="1:67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</row>
    <row r="190" spans="1:67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</row>
    <row r="191" spans="1:67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</row>
    <row r="192" spans="1:67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</row>
    <row r="193" spans="1:67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</row>
    <row r="194" spans="1:67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</row>
    <row r="195" spans="1:67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</row>
    <row r="196" spans="1:67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</row>
    <row r="197" spans="1:67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</row>
    <row r="198" spans="1:67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</row>
    <row r="199" spans="1:67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</row>
    <row r="200" spans="1:67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</row>
    <row r="201" spans="1:67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</row>
    <row r="202" spans="1:67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</row>
    <row r="203" spans="1:67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  <c r="BM203" s="98"/>
      <c r="BN203" s="98"/>
      <c r="BO203" s="98"/>
    </row>
    <row r="204" spans="1:67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</row>
    <row r="205" spans="1:67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</row>
    <row r="206" spans="1:67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</row>
    <row r="207" spans="1:67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</row>
    <row r="208" spans="1:67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</row>
    <row r="209" spans="1:67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98"/>
    </row>
    <row r="210" spans="1:67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8"/>
      <c r="BI210" s="98"/>
      <c r="BJ210" s="98"/>
      <c r="BK210" s="98"/>
      <c r="BL210" s="98"/>
      <c r="BM210" s="98"/>
      <c r="BN210" s="98"/>
      <c r="BO210" s="98"/>
    </row>
    <row r="211" spans="1:67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</row>
    <row r="212" spans="1:67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</row>
    <row r="213" spans="1:67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</row>
    <row r="214" spans="1:67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8"/>
      <c r="BI214" s="98"/>
      <c r="BJ214" s="98"/>
      <c r="BK214" s="98"/>
      <c r="BL214" s="98"/>
      <c r="BM214" s="98"/>
      <c r="BN214" s="98"/>
      <c r="BO214" s="98"/>
    </row>
    <row r="215" spans="1:67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8"/>
      <c r="BI215" s="98"/>
      <c r="BJ215" s="98"/>
      <c r="BK215" s="98"/>
      <c r="BL215" s="98"/>
      <c r="BM215" s="98"/>
      <c r="BN215" s="98"/>
      <c r="BO215" s="98"/>
    </row>
    <row r="216" spans="1:67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</row>
    <row r="217" spans="1:67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  <c r="BH217" s="98"/>
      <c r="BI217" s="98"/>
      <c r="BJ217" s="98"/>
      <c r="BK217" s="98"/>
      <c r="BL217" s="98"/>
      <c r="BM217" s="98"/>
      <c r="BN217" s="98"/>
      <c r="BO217" s="98"/>
    </row>
    <row r="218" spans="1:67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</row>
    <row r="219" spans="1:67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8"/>
      <c r="BL219" s="98"/>
      <c r="BM219" s="98"/>
      <c r="BN219" s="98"/>
      <c r="BO219" s="98"/>
    </row>
    <row r="220" spans="1:67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</row>
    <row r="221" spans="1:67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</row>
    <row r="222" spans="1:67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</row>
    <row r="223" spans="1:67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</row>
    <row r="224" spans="1:67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</row>
    <row r="225" spans="1:67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</row>
    <row r="226" spans="1:67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  <c r="BF226" s="98"/>
      <c r="BG226" s="98"/>
      <c r="BH226" s="98"/>
      <c r="BI226" s="98"/>
      <c r="BJ226" s="98"/>
      <c r="BK226" s="98"/>
      <c r="BL226" s="98"/>
      <c r="BM226" s="98"/>
      <c r="BN226" s="98"/>
      <c r="BO226" s="98"/>
    </row>
    <row r="227" spans="1:67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8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8"/>
      <c r="BL227" s="98"/>
      <c r="BM227" s="98"/>
      <c r="BN227" s="98"/>
      <c r="BO227" s="98"/>
    </row>
    <row r="228" spans="1:67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98"/>
    </row>
    <row r="229" spans="1:67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</row>
    <row r="230" spans="1:67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</row>
    <row r="231" spans="1:67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</row>
    <row r="232" spans="1:67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</row>
    <row r="233" spans="1:67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98"/>
    </row>
    <row r="234" spans="1:67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  <c r="BN234" s="98"/>
      <c r="BO234" s="98"/>
    </row>
    <row r="235" spans="1:67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</row>
    <row r="236" spans="1:67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</row>
    <row r="237" spans="1:67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</row>
    <row r="238" spans="1:67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</row>
    <row r="239" spans="1:67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98"/>
      <c r="BH239" s="98"/>
      <c r="BI239" s="98"/>
      <c r="BJ239" s="98"/>
      <c r="BK239" s="98"/>
      <c r="BL239" s="98"/>
      <c r="BM239" s="98"/>
      <c r="BN239" s="98"/>
      <c r="BO239" s="98"/>
    </row>
    <row r="240" spans="1:67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98"/>
      <c r="BH240" s="98"/>
      <c r="BI240" s="98"/>
      <c r="BJ240" s="98"/>
      <c r="BK240" s="98"/>
      <c r="BL240" s="98"/>
      <c r="BM240" s="98"/>
      <c r="BN240" s="98"/>
      <c r="BO240" s="98"/>
    </row>
    <row r="241" spans="1:67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</row>
    <row r="242" spans="1:67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</row>
    <row r="243" spans="1:67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</row>
    <row r="244" spans="1:67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</row>
    <row r="245" spans="1:67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</row>
    <row r="246" spans="1:67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</row>
    <row r="247" spans="1:67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</row>
    <row r="248" spans="1:67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</row>
    <row r="249" spans="1:67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  <c r="BF249" s="98"/>
      <c r="BG249" s="98"/>
      <c r="BH249" s="98"/>
      <c r="BI249" s="98"/>
      <c r="BJ249" s="98"/>
      <c r="BK249" s="98"/>
      <c r="BL249" s="98"/>
      <c r="BM249" s="98"/>
      <c r="BN249" s="98"/>
      <c r="BO249" s="98"/>
    </row>
    <row r="250" spans="1:67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</row>
    <row r="251" spans="1:67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</row>
    <row r="252" spans="1:67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8"/>
      <c r="BL252" s="98"/>
      <c r="BM252" s="98"/>
      <c r="BN252" s="98"/>
      <c r="BO252" s="98"/>
    </row>
    <row r="253" spans="1:67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</row>
    <row r="254" spans="1:67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</row>
    <row r="255" spans="1:67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</row>
    <row r="256" spans="1:67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</row>
    <row r="257" spans="1:67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98"/>
    </row>
    <row r="258" spans="1:67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  <c r="BG258" s="98"/>
      <c r="BH258" s="98"/>
      <c r="BI258" s="98"/>
      <c r="BJ258" s="98"/>
      <c r="BK258" s="98"/>
      <c r="BL258" s="98"/>
      <c r="BM258" s="98"/>
      <c r="BN258" s="98"/>
      <c r="BO258" s="98"/>
    </row>
    <row r="259" spans="1:67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8"/>
      <c r="BI259" s="98"/>
      <c r="BJ259" s="98"/>
      <c r="BK259" s="98"/>
      <c r="BL259" s="98"/>
      <c r="BM259" s="98"/>
      <c r="BN259" s="98"/>
      <c r="BO259" s="98"/>
    </row>
    <row r="260" spans="1:67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</row>
    <row r="261" spans="1:67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</row>
    <row r="262" spans="1:67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98"/>
      <c r="BE262" s="98"/>
      <c r="BF262" s="98"/>
      <c r="BG262" s="98"/>
      <c r="BH262" s="98"/>
      <c r="BI262" s="98"/>
      <c r="BJ262" s="98"/>
      <c r="BK262" s="98"/>
      <c r="BL262" s="98"/>
      <c r="BM262" s="98"/>
      <c r="BN262" s="98"/>
      <c r="BO262" s="98"/>
    </row>
    <row r="263" spans="1:67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8"/>
      <c r="BK263" s="98"/>
      <c r="BL263" s="98"/>
      <c r="BM263" s="98"/>
      <c r="BN263" s="98"/>
      <c r="BO263" s="98"/>
    </row>
    <row r="264" spans="1:67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  <c r="BL264" s="98"/>
      <c r="BM264" s="98"/>
      <c r="BN264" s="98"/>
      <c r="BO264" s="98"/>
    </row>
    <row r="265" spans="1:67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  <c r="BH265" s="98"/>
      <c r="BI265" s="98"/>
      <c r="BJ265" s="98"/>
      <c r="BK265" s="98"/>
      <c r="BL265" s="98"/>
      <c r="BM265" s="98"/>
      <c r="BN265" s="98"/>
      <c r="BO265" s="98"/>
    </row>
    <row r="266" spans="1:67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</row>
    <row r="267" spans="1:67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</row>
    <row r="268" spans="1:67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</row>
    <row r="269" spans="1:67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98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98"/>
      <c r="BE269" s="98"/>
      <c r="BF269" s="98"/>
      <c r="BG269" s="98"/>
      <c r="BH269" s="98"/>
      <c r="BI269" s="98"/>
      <c r="BJ269" s="98"/>
      <c r="BK269" s="98"/>
      <c r="BL269" s="98"/>
      <c r="BM269" s="98"/>
      <c r="BN269" s="98"/>
      <c r="BO269" s="98"/>
    </row>
    <row r="270" spans="1:67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  <c r="BM270" s="98"/>
      <c r="BN270" s="98"/>
      <c r="BO270" s="98"/>
    </row>
    <row r="271" spans="1:67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98"/>
      <c r="BE271" s="98"/>
      <c r="BF271" s="98"/>
      <c r="BG271" s="98"/>
      <c r="BH271" s="98"/>
      <c r="BI271" s="98"/>
      <c r="BJ271" s="98"/>
      <c r="BK271" s="98"/>
      <c r="BL271" s="98"/>
      <c r="BM271" s="98"/>
      <c r="BN271" s="98"/>
      <c r="BO271" s="98"/>
    </row>
    <row r="272" spans="1:67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98"/>
      <c r="BE272" s="98"/>
      <c r="BF272" s="98"/>
      <c r="BG272" s="98"/>
      <c r="BH272" s="98"/>
      <c r="BI272" s="98"/>
      <c r="BJ272" s="98"/>
      <c r="BK272" s="98"/>
      <c r="BL272" s="98"/>
      <c r="BM272" s="98"/>
      <c r="BN272" s="98"/>
      <c r="BO272" s="98"/>
    </row>
    <row r="273" spans="1:67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  <c r="BF273" s="98"/>
      <c r="BG273" s="98"/>
      <c r="BH273" s="98"/>
      <c r="BI273" s="98"/>
      <c r="BJ273" s="98"/>
      <c r="BK273" s="98"/>
      <c r="BL273" s="98"/>
      <c r="BM273" s="98"/>
      <c r="BN273" s="98"/>
      <c r="BO273" s="98"/>
    </row>
    <row r="274" spans="1:67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  <c r="BF274" s="98"/>
      <c r="BG274" s="98"/>
      <c r="BH274" s="98"/>
      <c r="BI274" s="98"/>
      <c r="BJ274" s="98"/>
      <c r="BK274" s="98"/>
      <c r="BL274" s="98"/>
      <c r="BM274" s="98"/>
      <c r="BN274" s="98"/>
      <c r="BO274" s="98"/>
    </row>
    <row r="275" spans="1:67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98"/>
      <c r="BE275" s="98"/>
      <c r="BF275" s="98"/>
      <c r="BG275" s="98"/>
      <c r="BH275" s="98"/>
      <c r="BI275" s="98"/>
      <c r="BJ275" s="98"/>
      <c r="BK275" s="98"/>
      <c r="BL275" s="98"/>
      <c r="BM275" s="98"/>
      <c r="BN275" s="98"/>
      <c r="BO275" s="98"/>
    </row>
    <row r="276" spans="1:67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8"/>
      <c r="BI276" s="98"/>
      <c r="BJ276" s="98"/>
      <c r="BK276" s="98"/>
      <c r="BL276" s="98"/>
      <c r="BM276" s="98"/>
      <c r="BN276" s="98"/>
      <c r="BO276" s="98"/>
    </row>
    <row r="277" spans="1:67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  <c r="BL277" s="98"/>
      <c r="BM277" s="98"/>
      <c r="BN277" s="98"/>
      <c r="BO277" s="98"/>
    </row>
    <row r="278" spans="1:67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8"/>
      <c r="BI278" s="98"/>
      <c r="BJ278" s="98"/>
      <c r="BK278" s="98"/>
      <c r="BL278" s="98"/>
      <c r="BM278" s="98"/>
      <c r="BN278" s="98"/>
      <c r="BO278" s="98"/>
    </row>
    <row r="279" spans="1:67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8"/>
      <c r="BI279" s="98"/>
      <c r="BJ279" s="98"/>
      <c r="BK279" s="98"/>
      <c r="BL279" s="98"/>
      <c r="BM279" s="98"/>
      <c r="BN279" s="98"/>
      <c r="BO279" s="98"/>
    </row>
    <row r="280" spans="1:67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  <c r="BF280" s="98"/>
      <c r="BG280" s="98"/>
      <c r="BH280" s="98"/>
      <c r="BI280" s="98"/>
      <c r="BJ280" s="98"/>
      <c r="BK280" s="98"/>
      <c r="BL280" s="98"/>
      <c r="BM280" s="98"/>
      <c r="BN280" s="98"/>
      <c r="BO280" s="98"/>
    </row>
    <row r="281" spans="1:67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  <c r="BH281" s="98"/>
      <c r="BI281" s="98"/>
      <c r="BJ281" s="98"/>
      <c r="BK281" s="98"/>
      <c r="BL281" s="98"/>
      <c r="BM281" s="98"/>
      <c r="BN281" s="98"/>
      <c r="BO281" s="98"/>
    </row>
    <row r="282" spans="1:67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  <c r="BF282" s="98"/>
      <c r="BG282" s="98"/>
      <c r="BH282" s="98"/>
      <c r="BI282" s="98"/>
      <c r="BJ282" s="98"/>
      <c r="BK282" s="98"/>
      <c r="BL282" s="98"/>
      <c r="BM282" s="98"/>
      <c r="BN282" s="98"/>
      <c r="BO282" s="98"/>
    </row>
    <row r="283" spans="1:67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98"/>
      <c r="BI283" s="98"/>
      <c r="BJ283" s="98"/>
      <c r="BK283" s="98"/>
      <c r="BL283" s="98"/>
      <c r="BM283" s="98"/>
      <c r="BN283" s="98"/>
      <c r="BO283" s="98"/>
    </row>
    <row r="284" spans="1:67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</row>
    <row r="285" spans="1:67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</row>
    <row r="286" spans="1:67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</row>
    <row r="287" spans="1:67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8"/>
      <c r="BI287" s="98"/>
      <c r="BJ287" s="98"/>
      <c r="BK287" s="98"/>
      <c r="BL287" s="98"/>
      <c r="BM287" s="98"/>
      <c r="BN287" s="98"/>
      <c r="BO287" s="98"/>
    </row>
    <row r="288" spans="1:67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98"/>
      <c r="BN288" s="98"/>
      <c r="BO288" s="98"/>
    </row>
    <row r="289" spans="1:67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/>
      <c r="BL289" s="98"/>
      <c r="BM289" s="98"/>
      <c r="BN289" s="98"/>
      <c r="BO289" s="98"/>
    </row>
    <row r="290" spans="1:67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  <c r="BF290" s="98"/>
      <c r="BG290" s="98"/>
      <c r="BH290" s="98"/>
      <c r="BI290" s="98"/>
      <c r="BJ290" s="98"/>
      <c r="BK290" s="98"/>
      <c r="BL290" s="98"/>
      <c r="BM290" s="98"/>
      <c r="BN290" s="98"/>
      <c r="BO290" s="98"/>
    </row>
    <row r="291" spans="1:67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</row>
    <row r="292" spans="1:67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</row>
    <row r="293" spans="1:67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  <c r="BL293" s="98"/>
      <c r="BM293" s="98"/>
      <c r="BN293" s="98"/>
      <c r="BO293" s="98"/>
    </row>
    <row r="294" spans="1:67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  <c r="BL294" s="98"/>
      <c r="BM294" s="98"/>
      <c r="BN294" s="98"/>
      <c r="BO294" s="98"/>
    </row>
    <row r="295" spans="1:67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  <c r="BL295" s="98"/>
      <c r="BM295" s="98"/>
      <c r="BN295" s="98"/>
      <c r="BO295" s="98"/>
    </row>
    <row r="296" spans="1:67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  <c r="BH296" s="98"/>
      <c r="BI296" s="98"/>
      <c r="BJ296" s="98"/>
      <c r="BK296" s="98"/>
      <c r="BL296" s="98"/>
      <c r="BM296" s="98"/>
      <c r="BN296" s="98"/>
      <c r="BO296" s="98"/>
    </row>
    <row r="297" spans="1:67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</row>
    <row r="298" spans="1:67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  <c r="BL298" s="98"/>
      <c r="BM298" s="98"/>
      <c r="BN298" s="98"/>
      <c r="BO298" s="98"/>
    </row>
    <row r="299" spans="1:67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  <c r="BM299" s="98"/>
      <c r="BN299" s="98"/>
      <c r="BO299" s="98"/>
    </row>
    <row r="300" spans="1:67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1:67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1:67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1:67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1:67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1:16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1:16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1:16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1:16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1:16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1:16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1:16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1:16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1:16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1:16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1:16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1:16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1:16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1:16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1:16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1:16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1:16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1:16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1:16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1:16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1:16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1:16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1:16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1:16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1:16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1:16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1:16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1:16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1:16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1:16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1:16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1:16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1:16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1:16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1:16">
      <c r="A339" s="98"/>
    </row>
    <row r="340" spans="1:16">
      <c r="A340" s="98"/>
    </row>
    <row r="341" spans="1:16">
      <c r="A341" s="98"/>
    </row>
    <row r="342" spans="1:16">
      <c r="A342" s="98"/>
    </row>
    <row r="343" spans="1:16">
      <c r="A343" s="98"/>
    </row>
    <row r="344" spans="1:16">
      <c r="A344" s="98"/>
    </row>
    <row r="345" spans="1:16">
      <c r="A345" s="98"/>
    </row>
    <row r="346" spans="1:16">
      <c r="A346" s="98"/>
    </row>
    <row r="347" spans="1:16">
      <c r="A347" s="98"/>
    </row>
    <row r="348" spans="1:16">
      <c r="A348" s="98"/>
    </row>
    <row r="349" spans="1:16">
      <c r="A349" s="98"/>
    </row>
    <row r="350" spans="1:16">
      <c r="A350" s="98"/>
    </row>
    <row r="351" spans="1:16">
      <c r="A351" s="98"/>
    </row>
    <row r="352" spans="1:16">
      <c r="A352" s="98"/>
    </row>
    <row r="353" spans="1:1">
      <c r="A353" s="98"/>
    </row>
    <row r="354" spans="1:1">
      <c r="A354" s="98"/>
    </row>
    <row r="355" spans="1:1">
      <c r="A355" s="98"/>
    </row>
    <row r="356" spans="1:1">
      <c r="A356" s="98"/>
    </row>
    <row r="357" spans="1:1">
      <c r="A357" s="98"/>
    </row>
    <row r="358" spans="1:1">
      <c r="A358" s="98"/>
    </row>
    <row r="359" spans="1:1">
      <c r="A359" s="98"/>
    </row>
    <row r="360" spans="1:1">
      <c r="A360" s="98"/>
    </row>
    <row r="361" spans="1:1">
      <c r="A361" s="98"/>
    </row>
    <row r="362" spans="1:1">
      <c r="A362" s="98"/>
    </row>
    <row r="363" spans="1:1">
      <c r="A363" s="98"/>
    </row>
    <row r="364" spans="1:1">
      <c r="A364" s="98"/>
    </row>
    <row r="365" spans="1:1">
      <c r="A365" s="98"/>
    </row>
    <row r="366" spans="1:1">
      <c r="A366" s="98"/>
    </row>
    <row r="367" spans="1:1">
      <c r="A367" s="98"/>
    </row>
    <row r="368" spans="1:1">
      <c r="A368" s="98"/>
    </row>
    <row r="369" spans="1:1">
      <c r="A369" s="98"/>
    </row>
    <row r="370" spans="1:1">
      <c r="A370" s="98"/>
    </row>
    <row r="371" spans="1:1">
      <c r="A371" s="98"/>
    </row>
    <row r="372" spans="1:1">
      <c r="A372" s="98"/>
    </row>
    <row r="373" spans="1:1">
      <c r="A373" s="98"/>
    </row>
  </sheetData>
  <sheetProtection algorithmName="SHA-512" hashValue="QiVSkZu2ZFF+SStS3MDiXFAxueDnlxY2YGXMLj1tj4gVbOsRyJcQeKicBX+rrPPBJRgievkUzECEk41e6C6ejg==" saltValue="VPK/WFw1JaNh/KUD2jKUmw==" spinCount="100000" sheet="1" selectLockedCells="1"/>
  <dataConsolidate/>
  <mergeCells count="53">
    <mergeCell ref="M30:M31"/>
    <mergeCell ref="C50:F50"/>
    <mergeCell ref="D54:F54"/>
    <mergeCell ref="C30:G30"/>
    <mergeCell ref="C23:G23"/>
    <mergeCell ref="C24:G24"/>
    <mergeCell ref="C25:G25"/>
    <mergeCell ref="C26:G26"/>
    <mergeCell ref="C27:G27"/>
    <mergeCell ref="C34:F34"/>
    <mergeCell ref="C35:F35"/>
    <mergeCell ref="C38:F38"/>
    <mergeCell ref="C48:F48"/>
    <mergeCell ref="C49:F49"/>
    <mergeCell ref="C31:F31"/>
    <mergeCell ref="C32:F32"/>
    <mergeCell ref="I54:I55"/>
    <mergeCell ref="M41:M42"/>
    <mergeCell ref="B55:C55"/>
    <mergeCell ref="C36:F36"/>
    <mergeCell ref="C41:G41"/>
    <mergeCell ref="C47:F47"/>
    <mergeCell ref="B54:C54"/>
    <mergeCell ref="C42:F42"/>
    <mergeCell ref="C43:F43"/>
    <mergeCell ref="C44:F44"/>
    <mergeCell ref="C45:F45"/>
    <mergeCell ref="C37:F37"/>
    <mergeCell ref="C46:F46"/>
    <mergeCell ref="C10:F10"/>
    <mergeCell ref="C11:F11"/>
    <mergeCell ref="C12:F12"/>
    <mergeCell ref="C4:E5"/>
    <mergeCell ref="D55:F55"/>
    <mergeCell ref="C15:F15"/>
    <mergeCell ref="C14:F14"/>
    <mergeCell ref="C33:F33"/>
    <mergeCell ref="M2:N2"/>
    <mergeCell ref="C21:G21"/>
    <mergeCell ref="C22:G22"/>
    <mergeCell ref="C16:F16"/>
    <mergeCell ref="C17:F17"/>
    <mergeCell ref="C8:F8"/>
    <mergeCell ref="C9:F9"/>
    <mergeCell ref="C13:F13"/>
    <mergeCell ref="K6:N6"/>
    <mergeCell ref="C7:F7"/>
    <mergeCell ref="M7:M8"/>
    <mergeCell ref="M21:M22"/>
    <mergeCell ref="K4:M4"/>
    <mergeCell ref="K5:M5"/>
    <mergeCell ref="F4:I4"/>
    <mergeCell ref="F5:I5"/>
  </mergeCells>
  <printOptions horizontalCentered="1" verticalCentered="1"/>
  <pageMargins left="0" right="0" top="0" bottom="0" header="0" footer="0"/>
  <pageSetup scale="71" orientation="landscape" r:id="rId1"/>
  <headerFooter>
    <oddFooter>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190"/>
  <sheetViews>
    <sheetView showZeros="0" topLeftCell="A4" workbookViewId="0">
      <selection activeCell="B9" sqref="B9"/>
    </sheetView>
  </sheetViews>
  <sheetFormatPr baseColWidth="10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6" width="17" customWidth="1"/>
    <col min="7" max="7" width="17.140625" customWidth="1"/>
    <col min="8" max="8" width="1.5703125" customWidth="1"/>
    <col min="9" max="9" width="14.85546875"/>
    <col min="10" max="10" width="5.7109375" customWidth="1"/>
    <col min="11" max="11" width="17.85546875" customWidth="1"/>
    <col min="12" max="12" width="22.7109375" customWidth="1"/>
    <col min="13" max="14" width="14.85546875"/>
    <col min="15" max="15" width="12.5703125" customWidth="1"/>
  </cols>
  <sheetData>
    <row r="1" spans="1:44" ht="49.5" hidden="1" customHeight="1" outlineLevel="1">
      <c r="K1" s="24" t="s">
        <v>45</v>
      </c>
      <c r="L1" s="25" t="s">
        <v>48</v>
      </c>
      <c r="M1" s="287">
        <v>1</v>
      </c>
      <c r="O1" s="72">
        <f>5/115</f>
        <v>4.3478260869565216E-2</v>
      </c>
      <c r="P1" s="72">
        <f>5/105</f>
        <v>4.7619047619047616E-2</v>
      </c>
      <c r="Q1" s="72">
        <f>9.975/109.975</f>
        <v>9.0702432370993402E-2</v>
      </c>
      <c r="R1" s="72">
        <f>5/114.975</f>
        <v>4.3487714720591437E-2</v>
      </c>
      <c r="S1" s="72">
        <v>0.5</v>
      </c>
      <c r="T1" s="72">
        <f>9.975/114.975</f>
        <v>8.6757990867579904E-2</v>
      </c>
    </row>
    <row r="2" spans="1:44" hidden="1" outlineLevel="1">
      <c r="K2" s="26"/>
      <c r="L2" s="26"/>
      <c r="M2" s="26"/>
      <c r="O2" s="73" t="s">
        <v>49</v>
      </c>
      <c r="P2" s="73" t="s">
        <v>39</v>
      </c>
      <c r="Q2" s="73" t="s">
        <v>50</v>
      </c>
      <c r="R2" s="73" t="s">
        <v>51</v>
      </c>
      <c r="S2" s="73"/>
      <c r="T2" s="73" t="s">
        <v>54</v>
      </c>
    </row>
    <row r="3" spans="1:44" ht="13.5" hidden="1" outlineLevel="1" thickBot="1"/>
    <row r="4" spans="1:44" ht="16.5" customHeight="1" collapsed="1" thickBot="1">
      <c r="A4" s="95"/>
      <c r="B4" s="27"/>
      <c r="C4" s="872"/>
      <c r="D4" s="873"/>
      <c r="E4" s="874"/>
      <c r="F4" s="869" t="s">
        <v>0</v>
      </c>
      <c r="G4" s="870"/>
      <c r="H4" s="870"/>
      <c r="I4" s="871"/>
      <c r="J4" s="96"/>
      <c r="K4" s="840" t="s">
        <v>31</v>
      </c>
      <c r="L4" s="739"/>
      <c r="M4" s="740"/>
      <c r="N4" s="21" t="s">
        <v>30</v>
      </c>
      <c r="O4" s="98"/>
      <c r="P4" s="98"/>
      <c r="Q4" s="95"/>
      <c r="R4" s="95"/>
      <c r="S4" s="98"/>
      <c r="T4" s="98"/>
      <c r="U4" s="98"/>
      <c r="V4" s="98"/>
      <c r="W4" s="98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</row>
    <row r="5" spans="1:44" ht="35.25" customHeight="1" thickBot="1">
      <c r="A5" s="95"/>
      <c r="B5" s="27"/>
      <c r="C5" s="875"/>
      <c r="D5" s="876"/>
      <c r="E5" s="877"/>
      <c r="F5" s="866" t="str">
        <f>'Time Sheet-Adm'!G2</f>
        <v>Your Name</v>
      </c>
      <c r="G5" s="867"/>
      <c r="H5" s="867"/>
      <c r="I5" s="868"/>
      <c r="J5" s="104"/>
      <c r="K5" s="863">
        <f ca="1">LOOKUP(N5,Period!A3:A60,Period!C3:C56)</f>
        <v>45661</v>
      </c>
      <c r="L5" s="864"/>
      <c r="M5" s="865"/>
      <c r="N5" s="68">
        <f>'Time Sheet-Adm'!P2</f>
        <v>2</v>
      </c>
      <c r="O5" s="98"/>
      <c r="P5" s="98"/>
      <c r="Q5" s="98"/>
      <c r="R5" s="98"/>
      <c r="S5" s="98"/>
      <c r="T5" s="98"/>
      <c r="U5" s="98"/>
      <c r="V5" s="98"/>
      <c r="W5" s="98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</row>
    <row r="6" spans="1:44" ht="13.5" thickBot="1">
      <c r="A6" s="95"/>
      <c r="B6" s="95"/>
      <c r="C6" s="95"/>
      <c r="D6" s="95"/>
      <c r="E6" s="95"/>
      <c r="G6" s="95"/>
      <c r="I6" s="107">
        <v>40</v>
      </c>
      <c r="J6" s="98"/>
      <c r="K6" s="834" t="s">
        <v>33</v>
      </c>
      <c r="L6" s="835"/>
      <c r="M6" s="835"/>
      <c r="N6" s="836"/>
      <c r="O6" s="98"/>
      <c r="P6" s="98"/>
      <c r="Q6" s="98"/>
      <c r="R6" s="98"/>
      <c r="S6" s="98"/>
      <c r="T6" s="98"/>
      <c r="U6" s="98"/>
      <c r="V6" s="98"/>
      <c r="W6" s="98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</row>
    <row r="7" spans="1:44" ht="26.25" thickBot="1">
      <c r="A7" s="95"/>
      <c r="B7" s="32" t="s">
        <v>2</v>
      </c>
      <c r="C7" s="725" t="s">
        <v>174</v>
      </c>
      <c r="D7" s="727"/>
      <c r="E7" s="727"/>
      <c r="F7" s="726"/>
      <c r="G7" s="298" t="s">
        <v>32</v>
      </c>
      <c r="H7" s="95"/>
      <c r="I7" s="28" t="s">
        <v>78</v>
      </c>
      <c r="J7" s="98"/>
      <c r="K7" s="23" t="s">
        <v>8</v>
      </c>
      <c r="L7" s="23" t="s">
        <v>34</v>
      </c>
      <c r="M7" s="859" t="s">
        <v>79</v>
      </c>
      <c r="N7" s="23" t="s">
        <v>35</v>
      </c>
      <c r="O7" s="98"/>
      <c r="P7" s="98"/>
      <c r="Q7" s="98"/>
      <c r="R7" s="98"/>
      <c r="S7" s="98"/>
      <c r="T7" s="98"/>
      <c r="U7" s="98"/>
      <c r="V7" s="98"/>
      <c r="W7" s="98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8" spans="1:44" ht="35.25" customHeight="1" thickBot="1">
      <c r="A8" s="95"/>
      <c r="B8" s="29" t="s">
        <v>3</v>
      </c>
      <c r="C8" s="750" t="s">
        <v>175</v>
      </c>
      <c r="D8" s="751"/>
      <c r="E8" s="751"/>
      <c r="F8" s="752"/>
      <c r="G8" s="297">
        <v>0.64</v>
      </c>
      <c r="H8" s="95"/>
      <c r="I8" s="30"/>
      <c r="J8" s="98"/>
      <c r="K8" s="445" t="s">
        <v>39</v>
      </c>
      <c r="L8" s="445" t="s">
        <v>44</v>
      </c>
      <c r="M8" s="734"/>
      <c r="N8" s="29" t="s">
        <v>36</v>
      </c>
      <c r="O8" s="98"/>
      <c r="P8" s="98"/>
      <c r="Q8" s="98"/>
      <c r="R8" s="98"/>
      <c r="S8" s="98"/>
      <c r="T8" s="98"/>
      <c r="U8" s="98"/>
      <c r="V8" s="98"/>
      <c r="W8" s="98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1:44">
      <c r="A9" s="95"/>
      <c r="B9" s="130"/>
      <c r="C9" s="841"/>
      <c r="D9" s="842"/>
      <c r="E9" s="842"/>
      <c r="F9" s="843"/>
      <c r="G9" s="62"/>
      <c r="H9" s="98"/>
      <c r="I9" s="427">
        <f t="shared" ref="I9:I15" si="0">+IF(G9-$I$6&gt;0,(G9-$I$6)*$G$8,0)</f>
        <v>0</v>
      </c>
      <c r="J9" s="98"/>
      <c r="K9" s="425">
        <f t="shared" ref="K9:K15" si="1">ROUND(I9*$P$1,2)</f>
        <v>0</v>
      </c>
      <c r="L9" s="425">
        <f t="shared" ref="L9:L15" si="2">ROUND($Q$1*I9,2)*$M$1</f>
        <v>0</v>
      </c>
      <c r="M9" s="453"/>
      <c r="N9" s="425">
        <f>I9-K9-L9</f>
        <v>0</v>
      </c>
      <c r="O9" s="98"/>
      <c r="P9" s="98"/>
      <c r="Q9" s="98"/>
      <c r="R9" s="98"/>
      <c r="S9" s="98"/>
      <c r="T9" s="98"/>
      <c r="U9" s="98"/>
      <c r="V9" s="98"/>
      <c r="W9" s="98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1:44">
      <c r="A10" s="95"/>
      <c r="B10" s="131"/>
      <c r="C10" s="844"/>
      <c r="D10" s="845"/>
      <c r="E10" s="845"/>
      <c r="F10" s="848"/>
      <c r="G10" s="63"/>
      <c r="H10" s="98"/>
      <c r="I10" s="426">
        <f t="shared" si="0"/>
        <v>0</v>
      </c>
      <c r="J10" s="98"/>
      <c r="K10" s="426">
        <f t="shared" si="1"/>
        <v>0</v>
      </c>
      <c r="L10" s="426">
        <f t="shared" si="2"/>
        <v>0</v>
      </c>
      <c r="M10" s="431"/>
      <c r="N10" s="426">
        <f>I10-K10-L10</f>
        <v>0</v>
      </c>
      <c r="O10" s="98"/>
      <c r="P10" s="98"/>
      <c r="Q10" s="98"/>
      <c r="R10" s="98"/>
      <c r="S10" s="98"/>
      <c r="T10" s="98"/>
      <c r="U10" s="98"/>
      <c r="V10" s="98"/>
      <c r="W10" s="98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</row>
    <row r="11" spans="1:44">
      <c r="A11" s="95"/>
      <c r="B11" s="131"/>
      <c r="C11" s="844"/>
      <c r="D11" s="845"/>
      <c r="E11" s="845"/>
      <c r="F11" s="848"/>
      <c r="G11" s="63"/>
      <c r="H11" s="98"/>
      <c r="I11" s="426">
        <f t="shared" si="0"/>
        <v>0</v>
      </c>
      <c r="J11" s="98"/>
      <c r="K11" s="426">
        <f t="shared" si="1"/>
        <v>0</v>
      </c>
      <c r="L11" s="426">
        <f t="shared" si="2"/>
        <v>0</v>
      </c>
      <c r="M11" s="431"/>
      <c r="N11" s="426">
        <f>I11-K11-L11</f>
        <v>0</v>
      </c>
      <c r="O11" s="98"/>
      <c r="P11" s="98"/>
      <c r="Q11" s="98"/>
      <c r="R11" s="98"/>
      <c r="S11" s="98"/>
      <c r="T11" s="98"/>
      <c r="U11" s="98"/>
      <c r="V11" s="98"/>
      <c r="W11" s="98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</row>
    <row r="12" spans="1:44">
      <c r="A12" s="95"/>
      <c r="B12" s="131"/>
      <c r="C12" s="844"/>
      <c r="D12" s="845"/>
      <c r="E12" s="845"/>
      <c r="F12" s="848"/>
      <c r="G12" s="63"/>
      <c r="H12" s="98"/>
      <c r="I12" s="426">
        <f t="shared" si="0"/>
        <v>0</v>
      </c>
      <c r="J12" s="98"/>
      <c r="K12" s="427">
        <f t="shared" si="1"/>
        <v>0</v>
      </c>
      <c r="L12" s="427">
        <f t="shared" si="2"/>
        <v>0</v>
      </c>
      <c r="M12" s="460"/>
      <c r="N12" s="427">
        <f>I12-K12-L12</f>
        <v>0</v>
      </c>
      <c r="O12" s="98"/>
      <c r="P12" s="98"/>
      <c r="Q12" s="98"/>
      <c r="R12" s="98"/>
      <c r="S12" s="98"/>
      <c r="T12" s="98"/>
      <c r="U12" s="98"/>
      <c r="V12" s="98"/>
      <c r="W12" s="98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</row>
    <row r="13" spans="1:44">
      <c r="A13" s="95"/>
      <c r="B13" s="131"/>
      <c r="C13" s="844"/>
      <c r="D13" s="845"/>
      <c r="E13" s="845"/>
      <c r="F13" s="845"/>
      <c r="G13" s="63"/>
      <c r="H13" s="98"/>
      <c r="I13" s="426">
        <f t="shared" si="0"/>
        <v>0</v>
      </c>
      <c r="J13" s="98"/>
      <c r="K13" s="426">
        <f t="shared" si="1"/>
        <v>0</v>
      </c>
      <c r="L13" s="426">
        <f t="shared" si="2"/>
        <v>0</v>
      </c>
      <c r="M13" s="431"/>
      <c r="N13" s="426">
        <f t="shared" ref="N13:N15" si="3">I13-K13-L13</f>
        <v>0</v>
      </c>
      <c r="O13" s="98"/>
      <c r="P13" s="98"/>
      <c r="Q13" s="98"/>
      <c r="R13" s="105"/>
      <c r="S13" s="98"/>
      <c r="T13" s="98"/>
      <c r="U13" s="98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44" ht="13.5" thickBot="1">
      <c r="A14" s="95"/>
      <c r="B14" s="131"/>
      <c r="C14" s="844"/>
      <c r="D14" s="845"/>
      <c r="E14" s="845"/>
      <c r="F14" s="845"/>
      <c r="G14" s="63"/>
      <c r="H14" s="98"/>
      <c r="I14" s="426">
        <f t="shared" si="0"/>
        <v>0</v>
      </c>
      <c r="J14" s="98"/>
      <c r="K14" s="426">
        <f t="shared" si="1"/>
        <v>0</v>
      </c>
      <c r="L14" s="426">
        <f t="shared" si="2"/>
        <v>0</v>
      </c>
      <c r="M14" s="431"/>
      <c r="N14" s="426">
        <f t="shared" si="3"/>
        <v>0</v>
      </c>
      <c r="O14" s="98"/>
      <c r="P14" s="98"/>
      <c r="Q14" s="98"/>
      <c r="R14" s="98"/>
      <c r="S14" s="98"/>
      <c r="T14" s="98"/>
      <c r="U14" s="98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</row>
    <row r="15" spans="1:44" ht="13.5" thickBot="1">
      <c r="A15" s="95"/>
      <c r="B15" s="132"/>
      <c r="C15" s="846"/>
      <c r="D15" s="847"/>
      <c r="E15" s="847"/>
      <c r="F15" s="847"/>
      <c r="G15" s="64"/>
      <c r="H15" s="98"/>
      <c r="I15" s="427">
        <f t="shared" si="0"/>
        <v>0</v>
      </c>
      <c r="J15" s="98"/>
      <c r="K15" s="427">
        <f t="shared" si="1"/>
        <v>0</v>
      </c>
      <c r="L15" s="459">
        <f t="shared" si="2"/>
        <v>0</v>
      </c>
      <c r="M15" s="440"/>
      <c r="N15" s="459">
        <f t="shared" si="3"/>
        <v>0</v>
      </c>
      <c r="O15" s="435" t="s">
        <v>37</v>
      </c>
      <c r="P15" s="98"/>
      <c r="Q15" s="98"/>
      <c r="R15" s="105"/>
      <c r="S15" s="98"/>
      <c r="T15" s="98"/>
      <c r="U15" s="98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1:44" ht="13.5" thickBot="1">
      <c r="A16" s="95"/>
      <c r="B16" s="101"/>
      <c r="C16" s="101"/>
      <c r="D16" s="101"/>
      <c r="E16" s="101"/>
      <c r="F16" s="101"/>
      <c r="G16" s="9" t="s">
        <v>1</v>
      </c>
      <c r="H16" s="98"/>
      <c r="I16" s="422">
        <f>SUM(I9:I15)</f>
        <v>0</v>
      </c>
      <c r="J16" s="98"/>
      <c r="K16" s="436">
        <f>SUM(K9:K15)</f>
        <v>0</v>
      </c>
      <c r="L16" s="436">
        <f>SUM(L9:L15)</f>
        <v>0</v>
      </c>
      <c r="M16" s="441"/>
      <c r="N16" s="436">
        <f>SUM(N9:N15)</f>
        <v>0</v>
      </c>
      <c r="O16" s="435">
        <v>54018</v>
      </c>
      <c r="P16" s="98"/>
      <c r="Q16" s="98"/>
      <c r="R16" s="98"/>
      <c r="S16" s="98"/>
      <c r="T16" s="98"/>
      <c r="U16" s="98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</row>
    <row r="17" spans="1:45">
      <c r="A17" s="95"/>
      <c r="B17" s="95"/>
      <c r="C17" s="95"/>
      <c r="D17" s="95"/>
      <c r="E17" s="95"/>
      <c r="F17" s="95"/>
      <c r="G17" s="95"/>
      <c r="H17" s="95"/>
      <c r="I17" s="95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</row>
    <row r="18" spans="1:45" ht="5.25" customHeight="1">
      <c r="A18" s="95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</row>
    <row r="19" spans="1:45" ht="5.25" customHeight="1" thickBot="1">
      <c r="A19" s="95"/>
      <c r="B19" s="1"/>
      <c r="C19" s="1"/>
      <c r="D19" s="1"/>
      <c r="E19" s="1"/>
      <c r="F19" s="1"/>
      <c r="G19" s="1"/>
      <c r="H19" s="98"/>
      <c r="I19" s="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</row>
    <row r="20" spans="1:45" ht="13.5" thickBot="1">
      <c r="A20" s="95"/>
      <c r="B20" s="33" t="s">
        <v>21</v>
      </c>
      <c r="C20" s="840" t="s">
        <v>38</v>
      </c>
      <c r="D20" s="739"/>
      <c r="E20" s="739"/>
      <c r="F20" s="739"/>
      <c r="G20" s="740"/>
      <c r="H20" s="98"/>
      <c r="I20" s="2" t="s">
        <v>1</v>
      </c>
      <c r="J20" s="1"/>
      <c r="K20" s="23" t="s">
        <v>8</v>
      </c>
      <c r="L20" s="23" t="s">
        <v>34</v>
      </c>
      <c r="M20" s="859" t="s">
        <v>79</v>
      </c>
      <c r="N20" s="23" t="s">
        <v>35</v>
      </c>
      <c r="O20" s="98"/>
      <c r="P20" s="98"/>
      <c r="Q20" s="98"/>
      <c r="R20" s="98"/>
      <c r="S20" s="98"/>
      <c r="T20" s="98"/>
      <c r="U20" s="98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</row>
    <row r="21" spans="1:45" ht="34.5" customHeight="1" thickBot="1">
      <c r="A21" s="95"/>
      <c r="B21" s="29" t="s">
        <v>3</v>
      </c>
      <c r="C21" s="837" t="s">
        <v>80</v>
      </c>
      <c r="D21" s="838"/>
      <c r="E21" s="838"/>
      <c r="F21" s="838"/>
      <c r="G21" s="839"/>
      <c r="H21" s="98"/>
      <c r="I21" s="65"/>
      <c r="J21" s="98"/>
      <c r="K21" s="446" t="s">
        <v>40</v>
      </c>
      <c r="L21" s="447" t="s">
        <v>41</v>
      </c>
      <c r="M21" s="734"/>
      <c r="N21" s="29" t="s">
        <v>36</v>
      </c>
      <c r="O21" s="98"/>
      <c r="P21" s="98"/>
      <c r="Q21" s="98"/>
      <c r="R21" s="98"/>
      <c r="S21" s="98"/>
      <c r="T21" s="98"/>
      <c r="U21" s="98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</row>
    <row r="22" spans="1:45" ht="13.5" thickBot="1">
      <c r="A22" s="95"/>
      <c r="B22" s="137"/>
      <c r="C22" s="852" t="s">
        <v>52</v>
      </c>
      <c r="D22" s="853"/>
      <c r="E22" s="853"/>
      <c r="F22" s="853"/>
      <c r="G22" s="854"/>
      <c r="H22" s="98"/>
      <c r="I22" s="118"/>
      <c r="J22" s="98"/>
      <c r="K22" s="449">
        <f>ROUND(I22*$P$1*$S$1,2)</f>
        <v>0</v>
      </c>
      <c r="L22" s="449">
        <f>ROUND((($Q$1)*$S$1*$M$1)*I22,2)</f>
        <v>0</v>
      </c>
      <c r="M22" s="429"/>
      <c r="N22" s="449">
        <f>I22-(K22+L22)</f>
        <v>0</v>
      </c>
      <c r="O22" s="98"/>
      <c r="P22" s="98"/>
      <c r="Q22" s="98"/>
      <c r="R22" s="98"/>
      <c r="S22" s="98"/>
      <c r="T22" s="98"/>
      <c r="U22" s="98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</row>
    <row r="23" spans="1:45">
      <c r="A23" s="95"/>
      <c r="B23" s="138"/>
      <c r="C23" s="735" t="s">
        <v>53</v>
      </c>
      <c r="D23" s="736"/>
      <c r="E23" s="736"/>
      <c r="F23" s="736"/>
      <c r="G23" s="737"/>
      <c r="H23" s="98"/>
      <c r="I23" s="119"/>
      <c r="J23" s="98"/>
      <c r="K23" s="426">
        <f>ROUND((($R$1)*I23)*$S$1,2)</f>
        <v>0</v>
      </c>
      <c r="L23" s="426">
        <f>ROUND((($T$1*I23)*$S$1)*$M$1,2)</f>
        <v>0</v>
      </c>
      <c r="M23" s="431"/>
      <c r="N23" s="426">
        <f>I23-(K23+L23)</f>
        <v>0</v>
      </c>
      <c r="O23" s="98"/>
      <c r="P23" s="98"/>
      <c r="Q23" s="98"/>
      <c r="R23" s="98"/>
      <c r="S23" s="98"/>
      <c r="T23" s="98"/>
      <c r="U23" s="98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</row>
    <row r="24" spans="1:45">
      <c r="A24" s="95"/>
      <c r="B24" s="138"/>
      <c r="C24" s="844" t="s">
        <v>53</v>
      </c>
      <c r="D24" s="845"/>
      <c r="E24" s="845"/>
      <c r="F24" s="845"/>
      <c r="G24" s="848"/>
      <c r="H24" s="98"/>
      <c r="I24" s="60"/>
      <c r="J24" s="98"/>
      <c r="K24" s="426">
        <f>ROUND((($R$1)*I24)*$S$1,2)</f>
        <v>0</v>
      </c>
      <c r="L24" s="426">
        <f>ROUND((($T$1*I24)*$S$1)*$M$1,2)</f>
        <v>0</v>
      </c>
      <c r="M24" s="431"/>
      <c r="N24" s="426">
        <f t="shared" ref="N24:N26" si="4">I24-(K24+L24)</f>
        <v>0</v>
      </c>
      <c r="O24" s="98"/>
      <c r="P24" s="98"/>
      <c r="Q24" s="98"/>
      <c r="R24" s="98"/>
      <c r="S24" s="98"/>
      <c r="T24" s="98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</row>
    <row r="25" spans="1:45" ht="13.5" thickBot="1">
      <c r="A25" s="95"/>
      <c r="B25" s="138"/>
      <c r="C25" s="844" t="s">
        <v>53</v>
      </c>
      <c r="D25" s="845"/>
      <c r="E25" s="845"/>
      <c r="F25" s="845"/>
      <c r="G25" s="848"/>
      <c r="H25" s="98"/>
      <c r="I25" s="60"/>
      <c r="J25" s="98"/>
      <c r="K25" s="426">
        <f>ROUND((($R$1)*I25)*$S$1,2)</f>
        <v>0</v>
      </c>
      <c r="L25" s="426">
        <f>ROUND((($T$1*I25)*$S$1)*$M$1,2)</f>
        <v>0</v>
      </c>
      <c r="M25" s="431"/>
      <c r="N25" s="426">
        <f t="shared" si="4"/>
        <v>0</v>
      </c>
      <c r="O25" s="98"/>
      <c r="P25" s="98"/>
      <c r="Q25" s="98"/>
      <c r="R25" s="98"/>
      <c r="S25" s="98"/>
      <c r="T25" s="98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</row>
    <row r="26" spans="1:45" ht="13.5" thickBot="1">
      <c r="A26" s="95"/>
      <c r="B26" s="139"/>
      <c r="C26" s="849" t="s">
        <v>53</v>
      </c>
      <c r="D26" s="850"/>
      <c r="E26" s="850"/>
      <c r="F26" s="850"/>
      <c r="G26" s="851"/>
      <c r="H26" s="98"/>
      <c r="I26" s="59"/>
      <c r="J26" s="98"/>
      <c r="K26" s="426">
        <f>ROUND((($R$1)*I26)*$S$1,2)</f>
        <v>0</v>
      </c>
      <c r="L26" s="426">
        <f>ROUND((($T$1*I26)*$S$1)*$M$1,2)</f>
        <v>0</v>
      </c>
      <c r="M26" s="429"/>
      <c r="N26" s="426">
        <f t="shared" si="4"/>
        <v>0</v>
      </c>
      <c r="O26" s="458" t="s">
        <v>37</v>
      </c>
      <c r="P26" s="98"/>
      <c r="Q26" s="98"/>
      <c r="R26" s="98"/>
      <c r="S26" s="98"/>
      <c r="T26" s="98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ht="13.5" thickBot="1">
      <c r="A27" s="95"/>
      <c r="B27" s="98"/>
      <c r="C27" s="98"/>
      <c r="D27" s="98"/>
      <c r="E27" s="98"/>
      <c r="F27" s="98"/>
      <c r="G27" s="9" t="s">
        <v>1</v>
      </c>
      <c r="H27" s="98"/>
      <c r="I27" s="422">
        <f>SUM(I22:I26)</f>
        <v>0</v>
      </c>
      <c r="J27" s="98"/>
      <c r="K27" s="436">
        <f>SUM(K22:K26)</f>
        <v>0</v>
      </c>
      <c r="L27" s="436">
        <f>SUM(L22:L26)</f>
        <v>0</v>
      </c>
      <c r="M27" s="441"/>
      <c r="N27" s="436">
        <f>SUM(N22:N26)</f>
        <v>0</v>
      </c>
      <c r="O27" s="435">
        <v>54017</v>
      </c>
      <c r="P27" s="98"/>
      <c r="Q27" s="98"/>
      <c r="R27" s="98"/>
      <c r="S27" s="98"/>
      <c r="T27" s="98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1:45" ht="6.6" customHeight="1" thickBot="1">
      <c r="A28" s="95"/>
      <c r="B28" s="1"/>
      <c r="C28" s="1"/>
      <c r="D28" s="1"/>
      <c r="E28" s="98"/>
      <c r="F28" s="98"/>
      <c r="G28" s="1"/>
      <c r="H28" s="98"/>
      <c r="I28" s="1"/>
      <c r="J28" s="98"/>
      <c r="K28" s="1"/>
      <c r="L28" s="1"/>
      <c r="M28" s="1"/>
      <c r="N28" s="1"/>
      <c r="O28" s="98"/>
      <c r="P28" s="98"/>
      <c r="Q28" s="98"/>
      <c r="R28" s="98"/>
      <c r="S28" s="98"/>
      <c r="T28" s="98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ht="13.5" thickBot="1">
      <c r="A29" s="95"/>
      <c r="B29" s="23" t="s">
        <v>24</v>
      </c>
      <c r="C29" s="840" t="s">
        <v>25</v>
      </c>
      <c r="D29" s="739"/>
      <c r="E29" s="739"/>
      <c r="F29" s="739"/>
      <c r="G29" s="740"/>
      <c r="H29" s="98"/>
      <c r="I29" s="2" t="s">
        <v>1</v>
      </c>
      <c r="J29" s="98"/>
      <c r="K29" s="23" t="s">
        <v>8</v>
      </c>
      <c r="L29" s="23" t="s">
        <v>34</v>
      </c>
      <c r="M29" s="859" t="s">
        <v>79</v>
      </c>
      <c r="N29" s="23" t="s">
        <v>35</v>
      </c>
      <c r="O29" s="98"/>
      <c r="P29" s="98"/>
      <c r="Q29" s="98"/>
      <c r="R29" s="98"/>
      <c r="S29" s="98"/>
      <c r="T29" s="98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1:45" ht="26.25" thickBot="1">
      <c r="A30" s="95"/>
      <c r="B30" s="29" t="s">
        <v>3</v>
      </c>
      <c r="C30" s="837" t="s">
        <v>69</v>
      </c>
      <c r="D30" s="838"/>
      <c r="E30" s="838"/>
      <c r="F30" s="839"/>
      <c r="G30" s="421" t="s">
        <v>77</v>
      </c>
      <c r="H30" s="98"/>
      <c r="I30" s="65"/>
      <c r="J30" s="98"/>
      <c r="K30" s="448" t="s">
        <v>42</v>
      </c>
      <c r="L30" s="448" t="s">
        <v>43</v>
      </c>
      <c r="M30" s="734"/>
      <c r="N30" s="29" t="s">
        <v>36</v>
      </c>
      <c r="O30" s="455" t="s">
        <v>37</v>
      </c>
      <c r="P30" s="98"/>
      <c r="Q30" s="98"/>
      <c r="R30" s="98"/>
      <c r="S30" s="98"/>
      <c r="T30" s="98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>
      <c r="A31" s="95"/>
      <c r="B31" s="130"/>
      <c r="C31" s="860"/>
      <c r="D31" s="861"/>
      <c r="E31" s="861"/>
      <c r="F31" s="862"/>
      <c r="G31" s="450"/>
      <c r="H31" s="98"/>
      <c r="I31" s="59"/>
      <c r="J31" s="98"/>
      <c r="K31" s="427">
        <f t="shared" ref="K31:K36" si="5">ROUND($R$1*I31,2)</f>
        <v>0</v>
      </c>
      <c r="L31" s="427">
        <f t="shared" ref="L31:L36" si="6">ROUND(($T$1*I31)*$M$1,2)</f>
        <v>0</v>
      </c>
      <c r="M31" s="429"/>
      <c r="N31" s="427">
        <f t="shared" ref="N31:N36" si="7">I31-(K31+L31)</f>
        <v>0</v>
      </c>
      <c r="O31" s="429"/>
      <c r="P31" s="98"/>
      <c r="Q31" s="98"/>
      <c r="R31" s="98"/>
      <c r="S31" s="98"/>
      <c r="T31" s="9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1:45">
      <c r="A32" s="95"/>
      <c r="B32" s="131"/>
      <c r="C32" s="828"/>
      <c r="D32" s="829"/>
      <c r="E32" s="829"/>
      <c r="F32" s="830"/>
      <c r="G32" s="451"/>
      <c r="H32" s="98"/>
      <c r="I32" s="60"/>
      <c r="J32" s="98"/>
      <c r="K32" s="426">
        <f t="shared" si="5"/>
        <v>0</v>
      </c>
      <c r="L32" s="426">
        <f t="shared" si="6"/>
        <v>0</v>
      </c>
      <c r="M32" s="431"/>
      <c r="N32" s="426">
        <f t="shared" si="7"/>
        <v>0</v>
      </c>
      <c r="O32" s="431"/>
      <c r="P32" s="98"/>
      <c r="Q32" s="98"/>
      <c r="R32" s="98"/>
      <c r="S32" s="98"/>
      <c r="T32" s="9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spans="1:45">
      <c r="A33" s="95"/>
      <c r="B33" s="131"/>
      <c r="C33" s="828"/>
      <c r="D33" s="829"/>
      <c r="E33" s="829"/>
      <c r="F33" s="830"/>
      <c r="G33" s="451"/>
      <c r="H33" s="98"/>
      <c r="I33" s="60"/>
      <c r="J33" s="98"/>
      <c r="K33" s="426">
        <f t="shared" si="5"/>
        <v>0</v>
      </c>
      <c r="L33" s="426">
        <f t="shared" si="6"/>
        <v>0</v>
      </c>
      <c r="M33" s="431"/>
      <c r="N33" s="426">
        <f t="shared" si="7"/>
        <v>0</v>
      </c>
      <c r="O33" s="431"/>
      <c r="P33" s="98"/>
      <c r="Q33" s="98"/>
      <c r="R33" s="98"/>
      <c r="S33" s="98"/>
      <c r="T33" s="98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spans="1:45">
      <c r="A34" s="95"/>
      <c r="B34" s="131"/>
      <c r="C34" s="828"/>
      <c r="D34" s="829"/>
      <c r="E34" s="829"/>
      <c r="F34" s="830"/>
      <c r="G34" s="451"/>
      <c r="H34" s="98"/>
      <c r="I34" s="60"/>
      <c r="J34" s="98"/>
      <c r="K34" s="426">
        <f t="shared" si="5"/>
        <v>0</v>
      </c>
      <c r="L34" s="426">
        <f t="shared" si="6"/>
        <v>0</v>
      </c>
      <c r="M34" s="431"/>
      <c r="N34" s="426">
        <f t="shared" si="7"/>
        <v>0</v>
      </c>
      <c r="O34" s="431"/>
      <c r="P34" s="98"/>
      <c r="Q34" s="98"/>
      <c r="R34" s="98"/>
      <c r="S34" s="98"/>
      <c r="T34" s="98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45">
      <c r="A35" s="95"/>
      <c r="B35" s="131"/>
      <c r="C35" s="828"/>
      <c r="D35" s="829"/>
      <c r="E35" s="829"/>
      <c r="F35" s="830"/>
      <c r="G35" s="451"/>
      <c r="H35" s="98"/>
      <c r="I35" s="60"/>
      <c r="J35" s="98"/>
      <c r="K35" s="426">
        <f t="shared" si="5"/>
        <v>0</v>
      </c>
      <c r="L35" s="426">
        <f t="shared" si="6"/>
        <v>0</v>
      </c>
      <c r="M35" s="431"/>
      <c r="N35" s="426">
        <f t="shared" si="7"/>
        <v>0</v>
      </c>
      <c r="O35" s="431"/>
      <c r="P35" s="98"/>
      <c r="Q35" s="98"/>
      <c r="R35" s="98"/>
      <c r="S35" s="98"/>
      <c r="T35" s="98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spans="1:45" ht="13.5" thickBot="1">
      <c r="A36" s="95"/>
      <c r="B36" s="132"/>
      <c r="C36" s="831"/>
      <c r="D36" s="832"/>
      <c r="E36" s="832"/>
      <c r="F36" s="833"/>
      <c r="G36" s="452"/>
      <c r="H36" s="98"/>
      <c r="I36" s="61"/>
      <c r="J36" s="98"/>
      <c r="K36" s="456">
        <f t="shared" si="5"/>
        <v>0</v>
      </c>
      <c r="L36" s="427">
        <f t="shared" si="6"/>
        <v>0</v>
      </c>
      <c r="M36" s="429"/>
      <c r="N36" s="427">
        <f t="shared" si="7"/>
        <v>0</v>
      </c>
      <c r="O36" s="429"/>
      <c r="P36" s="98"/>
      <c r="Q36" s="98"/>
      <c r="R36" s="98"/>
      <c r="S36" s="98"/>
      <c r="T36" s="98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ht="13.5" thickBot="1">
      <c r="A37" s="95"/>
      <c r="B37" s="98"/>
      <c r="C37" s="98"/>
      <c r="D37" s="98"/>
      <c r="E37" s="98"/>
      <c r="F37" s="98"/>
      <c r="G37" s="9" t="s">
        <v>1</v>
      </c>
      <c r="H37" s="98"/>
      <c r="I37" s="422">
        <f>SUM(I31:I36)</f>
        <v>0</v>
      </c>
      <c r="J37" s="98"/>
      <c r="K37" s="436">
        <f>SUM(K31:K36)</f>
        <v>0</v>
      </c>
      <c r="L37" s="436">
        <f>SUM(L31:L36)</f>
        <v>0</v>
      </c>
      <c r="M37" s="441"/>
      <c r="N37" s="457">
        <f>SUM(N31:N36)</f>
        <v>0</v>
      </c>
      <c r="O37" s="434"/>
      <c r="P37" s="98"/>
      <c r="Q37" s="98"/>
      <c r="R37" s="98"/>
      <c r="S37" s="98"/>
      <c r="T37" s="98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45" ht="10.35" customHeight="1" thickBot="1">
      <c r="A38" s="95"/>
      <c r="B38" s="98"/>
      <c r="C38" s="98"/>
      <c r="D38" s="98"/>
      <c r="E38" s="98"/>
      <c r="F38" s="98"/>
      <c r="G38" s="1"/>
      <c r="H38" s="98"/>
      <c r="I38" s="1"/>
      <c r="J38" s="98"/>
      <c r="K38" s="1"/>
      <c r="L38" s="1"/>
      <c r="M38" s="1"/>
      <c r="N38" s="1"/>
      <c r="O38" s="98"/>
      <c r="P38" s="98"/>
      <c r="Q38" s="98"/>
      <c r="R38" s="98"/>
      <c r="S38" s="98"/>
      <c r="T38" s="98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45" ht="13.5" thickBot="1">
      <c r="A39" s="95"/>
      <c r="B39" s="2" t="s">
        <v>24</v>
      </c>
      <c r="C39" s="840" t="s">
        <v>25</v>
      </c>
      <c r="D39" s="739"/>
      <c r="E39" s="739"/>
      <c r="F39" s="739"/>
      <c r="G39" s="740"/>
      <c r="H39" s="98"/>
      <c r="I39" s="2" t="s">
        <v>1</v>
      </c>
      <c r="J39" s="98"/>
      <c r="K39" s="23" t="s">
        <v>8</v>
      </c>
      <c r="L39" s="23" t="s">
        <v>34</v>
      </c>
      <c r="M39" s="859" t="s">
        <v>79</v>
      </c>
      <c r="N39" s="23" t="s">
        <v>35</v>
      </c>
      <c r="O39" s="98"/>
      <c r="P39" s="98"/>
      <c r="Q39" s="98"/>
      <c r="R39" s="98"/>
      <c r="S39" s="98"/>
      <c r="T39" s="98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45" ht="26.25" thickBot="1">
      <c r="A40" s="95"/>
      <c r="B40" s="29" t="s">
        <v>3</v>
      </c>
      <c r="C40" s="856" t="s">
        <v>71</v>
      </c>
      <c r="D40" s="857"/>
      <c r="E40" s="857"/>
      <c r="F40" s="858"/>
      <c r="G40" s="421" t="s">
        <v>70</v>
      </c>
      <c r="H40" s="98"/>
      <c r="I40" s="66"/>
      <c r="J40" s="98"/>
      <c r="K40" s="448" t="s">
        <v>42</v>
      </c>
      <c r="L40" s="448" t="s">
        <v>42</v>
      </c>
      <c r="M40" s="734"/>
      <c r="N40" s="29" t="s">
        <v>36</v>
      </c>
      <c r="O40" s="455" t="s">
        <v>37</v>
      </c>
      <c r="P40" s="98"/>
      <c r="Q40" s="98"/>
      <c r="R40" s="98"/>
      <c r="S40" s="98"/>
      <c r="T40" s="98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spans="1:45">
      <c r="A41" s="95"/>
      <c r="B41" s="130"/>
      <c r="C41" s="841"/>
      <c r="D41" s="842"/>
      <c r="E41" s="842"/>
      <c r="F41" s="843"/>
      <c r="G41" s="453"/>
      <c r="H41" s="98"/>
      <c r="I41" s="59"/>
      <c r="J41" s="98"/>
      <c r="K41" s="427">
        <f t="shared" ref="K41:K50" si="8">ROUND($R$1*I41,2)</f>
        <v>0</v>
      </c>
      <c r="L41" s="427">
        <f t="shared" ref="L41:L50" si="9">ROUND($T$1*I41,2)</f>
        <v>0</v>
      </c>
      <c r="M41" s="429"/>
      <c r="N41" s="426">
        <f t="shared" ref="N41:N50" si="10">I41-(K41+L41)</f>
        <v>0</v>
      </c>
      <c r="O41" s="429"/>
      <c r="P41" s="98"/>
      <c r="Q41" s="98"/>
      <c r="R41" s="98"/>
      <c r="S41" s="98"/>
      <c r="T41" s="98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spans="1:45">
      <c r="A42" s="95"/>
      <c r="B42" s="131"/>
      <c r="C42" s="844"/>
      <c r="D42" s="845"/>
      <c r="E42" s="845"/>
      <c r="F42" s="848"/>
      <c r="G42" s="431"/>
      <c r="H42" s="98"/>
      <c r="I42" s="60"/>
      <c r="J42" s="98"/>
      <c r="K42" s="426">
        <f t="shared" si="8"/>
        <v>0</v>
      </c>
      <c r="L42" s="426">
        <f t="shared" si="9"/>
        <v>0</v>
      </c>
      <c r="M42" s="431"/>
      <c r="N42" s="426">
        <f t="shared" si="10"/>
        <v>0</v>
      </c>
      <c r="O42" s="431"/>
      <c r="P42" s="98"/>
      <c r="Q42" s="98"/>
      <c r="R42" s="98"/>
      <c r="S42" s="98"/>
      <c r="T42" s="98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spans="1:45">
      <c r="A43" s="95"/>
      <c r="B43" s="131"/>
      <c r="C43" s="844"/>
      <c r="D43" s="845"/>
      <c r="E43" s="845"/>
      <c r="F43" s="848"/>
      <c r="G43" s="431"/>
      <c r="H43" s="98"/>
      <c r="I43" s="60"/>
      <c r="J43" s="98"/>
      <c r="K43" s="426">
        <f t="shared" si="8"/>
        <v>0</v>
      </c>
      <c r="L43" s="426">
        <f t="shared" si="9"/>
        <v>0</v>
      </c>
      <c r="M43" s="431"/>
      <c r="N43" s="426">
        <f t="shared" si="10"/>
        <v>0</v>
      </c>
      <c r="O43" s="431"/>
      <c r="P43" s="98"/>
      <c r="Q43" s="98"/>
      <c r="R43" s="98"/>
      <c r="S43" s="98"/>
      <c r="T43" s="98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spans="1:45">
      <c r="A44" s="95"/>
      <c r="B44" s="131"/>
      <c r="C44" s="844"/>
      <c r="D44" s="845"/>
      <c r="E44" s="845"/>
      <c r="F44" s="848"/>
      <c r="G44" s="431"/>
      <c r="H44" s="98"/>
      <c r="I44" s="60"/>
      <c r="J44" s="98"/>
      <c r="K44" s="426">
        <f t="shared" si="8"/>
        <v>0</v>
      </c>
      <c r="L44" s="426">
        <f t="shared" si="9"/>
        <v>0</v>
      </c>
      <c r="M44" s="431"/>
      <c r="N44" s="426">
        <f t="shared" si="10"/>
        <v>0</v>
      </c>
      <c r="O44" s="431"/>
      <c r="P44" s="98"/>
      <c r="Q44" s="98"/>
      <c r="R44" s="98"/>
      <c r="S44" s="98"/>
      <c r="T44" s="98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spans="1:45">
      <c r="A45" s="95"/>
      <c r="B45" s="131"/>
      <c r="C45" s="844"/>
      <c r="D45" s="845"/>
      <c r="E45" s="845"/>
      <c r="F45" s="848"/>
      <c r="G45" s="431"/>
      <c r="H45" s="98"/>
      <c r="I45" s="60"/>
      <c r="J45" s="98"/>
      <c r="K45" s="426">
        <f t="shared" si="8"/>
        <v>0</v>
      </c>
      <c r="L45" s="426">
        <f t="shared" si="9"/>
        <v>0</v>
      </c>
      <c r="M45" s="431"/>
      <c r="N45" s="426">
        <f t="shared" si="10"/>
        <v>0</v>
      </c>
      <c r="O45" s="431"/>
      <c r="P45" s="98"/>
      <c r="Q45" s="98"/>
      <c r="R45" s="98"/>
      <c r="S45" s="98"/>
      <c r="T45" s="98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spans="1:45">
      <c r="A46" s="95"/>
      <c r="B46" s="131"/>
      <c r="C46" s="844"/>
      <c r="D46" s="845"/>
      <c r="E46" s="845"/>
      <c r="F46" s="848"/>
      <c r="G46" s="431"/>
      <c r="H46" s="98"/>
      <c r="I46" s="60"/>
      <c r="J46" s="98"/>
      <c r="K46" s="426">
        <f t="shared" si="8"/>
        <v>0</v>
      </c>
      <c r="L46" s="426">
        <f t="shared" si="9"/>
        <v>0</v>
      </c>
      <c r="M46" s="431"/>
      <c r="N46" s="426">
        <f t="shared" si="10"/>
        <v>0</v>
      </c>
      <c r="O46" s="431"/>
      <c r="P46" s="98"/>
      <c r="Q46" s="98"/>
      <c r="R46" s="98"/>
      <c r="S46" s="98"/>
      <c r="T46" s="98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spans="1:45">
      <c r="A47" s="95"/>
      <c r="B47" s="131"/>
      <c r="C47" s="844"/>
      <c r="D47" s="845"/>
      <c r="E47" s="845"/>
      <c r="F47" s="848"/>
      <c r="G47" s="431"/>
      <c r="H47" s="98"/>
      <c r="I47" s="60"/>
      <c r="J47" s="98"/>
      <c r="K47" s="426">
        <f t="shared" si="8"/>
        <v>0</v>
      </c>
      <c r="L47" s="426">
        <f t="shared" si="9"/>
        <v>0</v>
      </c>
      <c r="M47" s="431"/>
      <c r="N47" s="426">
        <f t="shared" si="10"/>
        <v>0</v>
      </c>
      <c r="O47" s="431"/>
      <c r="P47" s="98"/>
      <c r="Q47" s="98"/>
      <c r="R47" s="98"/>
      <c r="S47" s="98"/>
      <c r="T47" s="98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spans="1:45">
      <c r="A48" s="95"/>
      <c r="B48" s="131"/>
      <c r="C48" s="844"/>
      <c r="D48" s="845"/>
      <c r="E48" s="845"/>
      <c r="F48" s="848"/>
      <c r="G48" s="431"/>
      <c r="H48" s="98"/>
      <c r="I48" s="60"/>
      <c r="J48" s="98"/>
      <c r="K48" s="426">
        <f t="shared" si="8"/>
        <v>0</v>
      </c>
      <c r="L48" s="426">
        <f t="shared" si="9"/>
        <v>0</v>
      </c>
      <c r="M48" s="431"/>
      <c r="N48" s="426">
        <f t="shared" si="10"/>
        <v>0</v>
      </c>
      <c r="O48" s="431"/>
      <c r="P48" s="98"/>
      <c r="Q48" s="98"/>
      <c r="R48" s="98"/>
      <c r="S48" s="98"/>
      <c r="T48" s="98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spans="1:45">
      <c r="A49" s="95"/>
      <c r="B49" s="131"/>
      <c r="C49" s="844"/>
      <c r="D49" s="845"/>
      <c r="E49" s="845"/>
      <c r="F49" s="848"/>
      <c r="G49" s="431"/>
      <c r="H49" s="98"/>
      <c r="I49" s="60"/>
      <c r="J49" s="98"/>
      <c r="K49" s="426">
        <f t="shared" si="8"/>
        <v>0</v>
      </c>
      <c r="L49" s="426">
        <f t="shared" si="9"/>
        <v>0</v>
      </c>
      <c r="M49" s="431"/>
      <c r="N49" s="426">
        <f t="shared" si="10"/>
        <v>0</v>
      </c>
      <c r="O49" s="431"/>
      <c r="P49" s="98"/>
      <c r="Q49" s="98"/>
      <c r="R49" s="98"/>
      <c r="S49" s="98"/>
      <c r="T49" s="98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spans="1:45" ht="13.5" thickBot="1">
      <c r="A50" s="95"/>
      <c r="B50" s="132"/>
      <c r="C50" s="846"/>
      <c r="D50" s="847"/>
      <c r="E50" s="847"/>
      <c r="F50" s="855"/>
      <c r="G50" s="454"/>
      <c r="H50" s="98"/>
      <c r="I50" s="59"/>
      <c r="J50" s="98"/>
      <c r="K50" s="427">
        <f t="shared" si="8"/>
        <v>0</v>
      </c>
      <c r="L50" s="427">
        <f t="shared" si="9"/>
        <v>0</v>
      </c>
      <c r="M50" s="429"/>
      <c r="N50" s="426">
        <f t="shared" si="10"/>
        <v>0</v>
      </c>
      <c r="O50" s="429"/>
      <c r="P50" s="98"/>
      <c r="Q50" s="98"/>
      <c r="R50" s="98"/>
      <c r="S50" s="98"/>
      <c r="T50" s="98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spans="1:45" ht="13.5" thickBot="1">
      <c r="A51" s="95"/>
      <c r="B51" s="98"/>
      <c r="C51" s="98"/>
      <c r="D51" s="98"/>
      <c r="E51" s="98"/>
      <c r="F51" s="98"/>
      <c r="G51" s="9" t="s">
        <v>1</v>
      </c>
      <c r="H51" s="98"/>
      <c r="I51" s="422">
        <f>SUM(I41:I50)</f>
        <v>0</v>
      </c>
      <c r="J51" s="98"/>
      <c r="K51" s="436">
        <f>SUM(K41:K50)</f>
        <v>0</v>
      </c>
      <c r="L51" s="436">
        <f>SUM(L41:L50)</f>
        <v>0</v>
      </c>
      <c r="M51" s="441"/>
      <c r="N51" s="436">
        <f>SUM(N41:N50)</f>
        <v>0</v>
      </c>
      <c r="O51" s="434"/>
      <c r="P51" s="98"/>
      <c r="Q51" s="98"/>
      <c r="R51" s="98"/>
      <c r="S51" s="98"/>
      <c r="T51" s="98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spans="1:45" ht="13.5" thickBot="1">
      <c r="A52" s="95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spans="1:45" ht="13.5" thickBot="1">
      <c r="A53" s="95"/>
      <c r="B53" s="880" t="s">
        <v>72</v>
      </c>
      <c r="C53" s="881"/>
      <c r="D53" s="880" t="s">
        <v>73</v>
      </c>
      <c r="E53" s="882"/>
      <c r="F53" s="881"/>
      <c r="G53" s="23" t="s">
        <v>74</v>
      </c>
      <c r="H53" s="99"/>
      <c r="I53" s="883">
        <f>I51+I37+I27+I16</f>
        <v>0</v>
      </c>
      <c r="J53" s="99"/>
      <c r="K53" s="23" t="s">
        <v>76</v>
      </c>
      <c r="L53" s="23" t="s">
        <v>76</v>
      </c>
      <c r="M53" s="31"/>
      <c r="N53" s="23" t="s">
        <v>76</v>
      </c>
      <c r="O53" s="98"/>
      <c r="P53" s="98"/>
      <c r="Q53" s="98"/>
      <c r="R53" s="98"/>
      <c r="S53" s="98"/>
      <c r="T53" s="98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spans="1:45" ht="26.25" customHeight="1" thickBot="1">
      <c r="A54" s="95"/>
      <c r="B54" s="878" t="str">
        <f>F5</f>
        <v>Your Name</v>
      </c>
      <c r="C54" s="879"/>
      <c r="D54" s="716"/>
      <c r="E54" s="717"/>
      <c r="F54" s="718"/>
      <c r="G54" s="102" t="s">
        <v>75</v>
      </c>
      <c r="H54" s="99"/>
      <c r="I54" s="884"/>
      <c r="J54" s="99"/>
      <c r="K54" s="433">
        <f>K51+K37+K27+K16</f>
        <v>0</v>
      </c>
      <c r="L54" s="433">
        <f>L51+L37+L27+L16</f>
        <v>0</v>
      </c>
      <c r="M54" s="441"/>
      <c r="N54" s="433">
        <f>N51+N37+N27+N16</f>
        <v>0</v>
      </c>
      <c r="O54" s="98"/>
      <c r="P54" s="98"/>
      <c r="Q54" s="98"/>
      <c r="R54" s="98"/>
      <c r="S54" s="98"/>
      <c r="T54" s="98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spans="1:45">
      <c r="A55" s="95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>
      <c r="A56" s="95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1:45">
      <c r="A57" s="95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spans="1:45" ht="15.75">
      <c r="A58" s="95"/>
      <c r="B58" s="103" t="s">
        <v>114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spans="1:45" ht="15.75">
      <c r="A59" s="95"/>
      <c r="B59" s="279" t="s">
        <v>143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spans="1:45">
      <c r="A60" s="95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spans="1:45">
      <c r="A61" s="95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spans="1:45">
      <c r="A62" s="95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spans="1:45">
      <c r="A63" s="95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spans="1:45">
      <c r="A64" s="95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spans="1:49">
      <c r="A65" s="95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spans="1:49">
      <c r="A66" s="95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spans="1:49">
      <c r="A67" s="95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spans="1:49">
      <c r="A68" s="95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spans="1:49">
      <c r="A69" s="95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spans="1:49">
      <c r="A70" s="95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</row>
    <row r="71" spans="1:49">
      <c r="A71" s="95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</row>
    <row r="72" spans="1:49">
      <c r="A72" s="95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</row>
    <row r="73" spans="1:49">
      <c r="A73" s="95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</row>
    <row r="74" spans="1:49">
      <c r="A74" s="95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</row>
    <row r="75" spans="1:49">
      <c r="A75" s="95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</row>
    <row r="76" spans="1:49">
      <c r="A76" s="95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</row>
    <row r="77" spans="1:49">
      <c r="A77" s="95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</row>
    <row r="78" spans="1:49">
      <c r="A78" s="95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</row>
    <row r="79" spans="1:49">
      <c r="A79" s="95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</row>
    <row r="80" spans="1:49">
      <c r="A80" s="95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</row>
    <row r="81" spans="1:49">
      <c r="A81" s="95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</row>
    <row r="82" spans="1:49">
      <c r="A82" s="95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</row>
    <row r="83" spans="1:49">
      <c r="A83" s="95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</row>
    <row r="84" spans="1:49">
      <c r="A84" s="95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</row>
    <row r="85" spans="1:49">
      <c r="A85" s="95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</row>
    <row r="86" spans="1:49">
      <c r="A86" s="95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</row>
    <row r="87" spans="1:49">
      <c r="A87" s="95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</row>
    <row r="88" spans="1:49">
      <c r="A88" s="95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</row>
    <row r="89" spans="1:49">
      <c r="A89" s="95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</row>
    <row r="90" spans="1:49">
      <c r="A90" s="95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</row>
    <row r="91" spans="1:49">
      <c r="A91" s="95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</row>
    <row r="92" spans="1:49">
      <c r="A92" s="95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</row>
    <row r="93" spans="1:49">
      <c r="A93" s="95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</row>
    <row r="94" spans="1:49">
      <c r="A94" s="95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</row>
    <row r="95" spans="1:49">
      <c r="A95" s="95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</row>
    <row r="96" spans="1:49">
      <c r="A96" s="95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</row>
    <row r="97" spans="1:44">
      <c r="A97" s="95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</row>
    <row r="98" spans="1:44">
      <c r="A98" s="95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</row>
    <row r="99" spans="1:44">
      <c r="A99" s="95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</row>
    <row r="100" spans="1:44">
      <c r="A100" s="95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</row>
    <row r="101" spans="1:44">
      <c r="A101" s="95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5"/>
      <c r="V101" s="95"/>
      <c r="W101" s="95"/>
      <c r="X101" s="95"/>
      <c r="Y101" s="95"/>
      <c r="Z101" s="95"/>
    </row>
    <row r="102" spans="1:44">
      <c r="A102" s="95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5"/>
      <c r="V102" s="95"/>
      <c r="W102" s="95"/>
      <c r="X102" s="95"/>
      <c r="Y102" s="95"/>
      <c r="Z102" s="95"/>
    </row>
    <row r="103" spans="1:44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44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44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44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44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44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44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44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44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44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pans="1:26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pans="1:26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spans="1:26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spans="1:26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spans="1:26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spans="1:26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spans="1:26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spans="1:26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spans="1:26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spans="1:26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6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spans="1:26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spans="1:26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spans="1:26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spans="1:26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spans="1:26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spans="1:26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spans="1:26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spans="1:26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spans="1:26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spans="1:26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</sheetData>
  <sheetProtection algorithmName="SHA-512" hashValue="YYnDz8vvOVJk6tlACMKrxpCpFpZTGQIXE9JF8cgNm/PJP2IEEnIKRL7QuwlqvjyJK8yCkPbErQ3iezVQCTPpZQ==" saltValue="6MTYPFo3kDKPv85v1T9CBQ==" spinCount="100000" sheet="1" selectLockedCells="1"/>
  <mergeCells count="51">
    <mergeCell ref="M39:M40"/>
    <mergeCell ref="M29:M30"/>
    <mergeCell ref="C10:F10"/>
    <mergeCell ref="C11:F11"/>
    <mergeCell ref="B54:C54"/>
    <mergeCell ref="D54:F54"/>
    <mergeCell ref="B53:C53"/>
    <mergeCell ref="D53:F53"/>
    <mergeCell ref="I53:I54"/>
    <mergeCell ref="C33:F33"/>
    <mergeCell ref="C34:F34"/>
    <mergeCell ref="M20:M21"/>
    <mergeCell ref="C32:F32"/>
    <mergeCell ref="C47:F47"/>
    <mergeCell ref="C48:F48"/>
    <mergeCell ref="C49:F49"/>
    <mergeCell ref="K4:M4"/>
    <mergeCell ref="K5:M5"/>
    <mergeCell ref="F5:I5"/>
    <mergeCell ref="F4:I4"/>
    <mergeCell ref="C4:E5"/>
    <mergeCell ref="M7:M8"/>
    <mergeCell ref="C25:G25"/>
    <mergeCell ref="C29:G29"/>
    <mergeCell ref="C31:F31"/>
    <mergeCell ref="C30:F30"/>
    <mergeCell ref="C50:F50"/>
    <mergeCell ref="C39:G39"/>
    <mergeCell ref="C41:F41"/>
    <mergeCell ref="C42:F42"/>
    <mergeCell ref="C43:F43"/>
    <mergeCell ref="C40:F40"/>
    <mergeCell ref="C44:F44"/>
    <mergeCell ref="C45:F45"/>
    <mergeCell ref="C46:F46"/>
    <mergeCell ref="C35:F35"/>
    <mergeCell ref="C36:F36"/>
    <mergeCell ref="C8:F8"/>
    <mergeCell ref="K6:N6"/>
    <mergeCell ref="C21:G21"/>
    <mergeCell ref="C20:G20"/>
    <mergeCell ref="C9:F9"/>
    <mergeCell ref="C13:F13"/>
    <mergeCell ref="C14:F14"/>
    <mergeCell ref="C15:F15"/>
    <mergeCell ref="C7:F7"/>
    <mergeCell ref="C12:F12"/>
    <mergeCell ref="C26:G26"/>
    <mergeCell ref="C22:G22"/>
    <mergeCell ref="C23:G23"/>
    <mergeCell ref="C24:G24"/>
  </mergeCells>
  <pageMargins left="0.43307086614173229" right="0.23622047244094491" top="0.74803149606299213" bottom="0.35433070866141736" header="0.31496062992125984" footer="0.31496062992125984"/>
  <pageSetup scale="65" orientation="landscape" r:id="rId1"/>
  <headerFooter>
    <oddFooter>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5"/>
  <sheetViews>
    <sheetView showZeros="0" topLeftCell="A4" workbookViewId="0">
      <selection activeCell="C34" sqref="C34:F34"/>
    </sheetView>
  </sheetViews>
  <sheetFormatPr baseColWidth="10" defaultRowHeight="12.75" outlineLevelRow="1"/>
  <cols>
    <col min="1" max="1" width="3.85546875" customWidth="1"/>
    <col min="2" max="2" width="14.855468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85546875"/>
    <col min="14" max="14" width="14.140625" customWidth="1"/>
  </cols>
  <sheetData>
    <row r="1" spans="1:77" ht="21" hidden="1" customHeight="1" outlineLevel="1">
      <c r="K1" s="12"/>
      <c r="L1" s="69">
        <v>0.5</v>
      </c>
      <c r="M1" s="69">
        <f>15/115</f>
        <v>0.13043478260869565</v>
      </c>
    </row>
    <row r="2" spans="1:77" ht="29.25" hidden="1" customHeight="1" outlineLevel="1">
      <c r="L2" s="70"/>
      <c r="M2" s="71" t="s">
        <v>46</v>
      </c>
    </row>
    <row r="3" spans="1:77" ht="13.5" hidden="1" outlineLevel="1" thickBot="1"/>
    <row r="4" spans="1:77" ht="16.5" customHeight="1" collapsed="1" thickBot="1">
      <c r="A4" s="95"/>
      <c r="B4" s="22"/>
      <c r="C4" s="901" t="s">
        <v>196</v>
      </c>
      <c r="D4" s="902"/>
      <c r="E4" s="903"/>
      <c r="F4" s="895" t="s">
        <v>0</v>
      </c>
      <c r="G4" s="896"/>
      <c r="H4" s="896"/>
      <c r="I4" s="897"/>
      <c r="J4" s="96"/>
      <c r="K4" s="869" t="s">
        <v>5</v>
      </c>
      <c r="L4" s="871"/>
      <c r="M4" s="21" t="s">
        <v>6</v>
      </c>
      <c r="N4" s="95"/>
      <c r="O4" s="284" t="s">
        <v>144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</row>
    <row r="5" spans="1:77" ht="39" customHeight="1" thickBot="1">
      <c r="A5" s="95"/>
      <c r="B5" s="22"/>
      <c r="C5" s="904"/>
      <c r="D5" s="904"/>
      <c r="E5" s="905"/>
      <c r="F5" s="898" t="str">
        <f>'Time Sheet-Adm'!G2</f>
        <v>Your Name</v>
      </c>
      <c r="G5" s="899"/>
      <c r="H5" s="899"/>
      <c r="I5" s="900"/>
      <c r="J5" s="97"/>
      <c r="K5" s="892">
        <f ca="1">LOOKUP(M5,Period!A3:A60,Period!C3:C56)</f>
        <v>45661</v>
      </c>
      <c r="L5" s="893"/>
      <c r="M5" s="68">
        <f>'Time Sheet-Adm'!P2</f>
        <v>2</v>
      </c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</row>
    <row r="6" spans="1:77" ht="13.5" thickBot="1">
      <c r="A6" s="95"/>
      <c r="B6" s="95"/>
      <c r="C6" s="95"/>
      <c r="D6" s="95"/>
      <c r="E6" s="95"/>
      <c r="F6" s="95"/>
      <c r="G6" s="95"/>
      <c r="H6" s="95"/>
      <c r="I6" s="107">
        <v>40</v>
      </c>
      <c r="J6" s="95"/>
      <c r="K6" s="885" t="s">
        <v>7</v>
      </c>
      <c r="L6" s="886"/>
      <c r="M6" s="887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</row>
    <row r="7" spans="1:77" ht="26.25" thickBot="1">
      <c r="A7" s="95"/>
      <c r="B7" s="7" t="s">
        <v>2</v>
      </c>
      <c r="C7" s="725" t="s">
        <v>174</v>
      </c>
      <c r="D7" s="727"/>
      <c r="E7" s="727"/>
      <c r="F7" s="726"/>
      <c r="G7" s="2" t="s">
        <v>32</v>
      </c>
      <c r="H7" s="95"/>
      <c r="I7" s="28" t="s">
        <v>102</v>
      </c>
      <c r="J7" s="95"/>
      <c r="K7" s="23" t="s">
        <v>8</v>
      </c>
      <c r="L7" s="859" t="s">
        <v>79</v>
      </c>
      <c r="M7" s="23" t="s">
        <v>9</v>
      </c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</row>
    <row r="8" spans="1:77" ht="35.25" customHeight="1" thickBot="1">
      <c r="A8" s="95"/>
      <c r="B8" s="3" t="s">
        <v>3</v>
      </c>
      <c r="C8" s="750" t="s">
        <v>175</v>
      </c>
      <c r="D8" s="751"/>
      <c r="E8" s="751"/>
      <c r="F8" s="752"/>
      <c r="G8" s="296">
        <v>0.64</v>
      </c>
      <c r="H8" s="95"/>
      <c r="I8" s="34"/>
      <c r="J8" s="95"/>
      <c r="K8" s="442" t="s">
        <v>46</v>
      </c>
      <c r="L8" s="734"/>
      <c r="M8" s="120" t="s">
        <v>10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</row>
    <row r="9" spans="1:77">
      <c r="A9" s="95"/>
      <c r="B9" s="133"/>
      <c r="C9" s="888"/>
      <c r="D9" s="745"/>
      <c r="E9" s="745"/>
      <c r="F9" s="746"/>
      <c r="G9" s="121">
        <v>0</v>
      </c>
      <c r="H9" s="98"/>
      <c r="I9" s="425">
        <f t="shared" ref="I9:I15" si="0">+IF(G9-$I$6&gt;0,(G9-$I$6)*$G$8,0)</f>
        <v>0</v>
      </c>
      <c r="K9" s="428">
        <f t="shared" ref="K9:K15" si="1">ROUND(I9*$M$1,2)</f>
        <v>0</v>
      </c>
      <c r="L9" s="429"/>
      <c r="M9" s="428">
        <f t="shared" ref="M9:M15" si="2">I9-K9</f>
        <v>0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</row>
    <row r="10" spans="1:77">
      <c r="A10" s="95"/>
      <c r="B10" s="134"/>
      <c r="C10" s="844"/>
      <c r="D10" s="845"/>
      <c r="E10" s="845"/>
      <c r="F10" s="848"/>
      <c r="G10" s="122"/>
      <c r="H10" s="98"/>
      <c r="I10" s="426">
        <f t="shared" si="0"/>
        <v>0</v>
      </c>
      <c r="J10" s="95"/>
      <c r="K10" s="430">
        <f t="shared" si="1"/>
        <v>0</v>
      </c>
      <c r="L10" s="431"/>
      <c r="M10" s="430">
        <f t="shared" si="2"/>
        <v>0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</row>
    <row r="11" spans="1:77">
      <c r="A11" s="95"/>
      <c r="B11" s="134"/>
      <c r="C11" s="844"/>
      <c r="D11" s="845"/>
      <c r="E11" s="845"/>
      <c r="F11" s="848"/>
      <c r="G11" s="122"/>
      <c r="H11" s="98"/>
      <c r="I11" s="426">
        <f t="shared" si="0"/>
        <v>0</v>
      </c>
      <c r="J11" s="95"/>
      <c r="K11" s="430">
        <f t="shared" si="1"/>
        <v>0</v>
      </c>
      <c r="L11" s="431"/>
      <c r="M11" s="430">
        <f t="shared" si="2"/>
        <v>0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</row>
    <row r="12" spans="1:77">
      <c r="A12" s="95"/>
      <c r="B12" s="134"/>
      <c r="C12" s="844"/>
      <c r="D12" s="845"/>
      <c r="E12" s="845"/>
      <c r="F12" s="848"/>
      <c r="G12" s="122"/>
      <c r="H12" s="98"/>
      <c r="I12" s="426">
        <f t="shared" si="0"/>
        <v>0</v>
      </c>
      <c r="J12" s="95"/>
      <c r="K12" s="430">
        <f t="shared" si="1"/>
        <v>0</v>
      </c>
      <c r="L12" s="429"/>
      <c r="M12" s="430">
        <f t="shared" si="2"/>
        <v>0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</row>
    <row r="13" spans="1:77">
      <c r="A13" s="95"/>
      <c r="B13" s="131"/>
      <c r="C13" s="844"/>
      <c r="D13" s="845"/>
      <c r="E13" s="845"/>
      <c r="F13" s="848"/>
      <c r="G13" s="63"/>
      <c r="H13" s="98"/>
      <c r="I13" s="426">
        <f t="shared" si="0"/>
        <v>0</v>
      </c>
      <c r="J13" s="95"/>
      <c r="K13" s="430">
        <f t="shared" si="1"/>
        <v>0</v>
      </c>
      <c r="L13" s="431"/>
      <c r="M13" s="430">
        <f t="shared" si="2"/>
        <v>0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</row>
    <row r="14" spans="1:77" ht="13.5" thickBot="1">
      <c r="A14" s="95"/>
      <c r="B14" s="131"/>
      <c r="C14" s="844"/>
      <c r="D14" s="845"/>
      <c r="E14" s="845"/>
      <c r="F14" s="848"/>
      <c r="G14" s="63"/>
      <c r="H14" s="98"/>
      <c r="I14" s="426">
        <f t="shared" si="0"/>
        <v>0</v>
      </c>
      <c r="J14" s="95"/>
      <c r="K14" s="430">
        <f t="shared" si="1"/>
        <v>0</v>
      </c>
      <c r="L14" s="431"/>
      <c r="M14" s="430">
        <f t="shared" si="2"/>
        <v>0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</row>
    <row r="15" spans="1:77" ht="13.5" thickBot="1">
      <c r="A15" s="95"/>
      <c r="B15" s="135"/>
      <c r="C15" s="846"/>
      <c r="D15" s="847"/>
      <c r="E15" s="847"/>
      <c r="F15" s="855"/>
      <c r="G15" s="123"/>
      <c r="H15" s="98"/>
      <c r="I15" s="427">
        <f t="shared" si="0"/>
        <v>0</v>
      </c>
      <c r="J15" s="95"/>
      <c r="K15" s="428">
        <f t="shared" si="1"/>
        <v>0</v>
      </c>
      <c r="L15" s="432"/>
      <c r="M15" s="430">
        <f t="shared" si="2"/>
        <v>0</v>
      </c>
      <c r="N15" s="435" t="s">
        <v>11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</row>
    <row r="16" spans="1:77" ht="13.5" thickBot="1">
      <c r="A16" s="95"/>
      <c r="B16" s="98"/>
      <c r="C16" s="98"/>
      <c r="D16" s="98"/>
      <c r="E16" s="98"/>
      <c r="F16" s="3" t="s">
        <v>1</v>
      </c>
      <c r="G16" s="424">
        <f>SUM(G9:G15)</f>
        <v>0</v>
      </c>
      <c r="H16" s="98"/>
      <c r="I16" s="422">
        <f>SUM(I9:I15)</f>
        <v>0</v>
      </c>
      <c r="J16" s="95"/>
      <c r="K16" s="433">
        <f>SUM(K9:K15)</f>
        <v>0</v>
      </c>
      <c r="L16" s="434"/>
      <c r="M16" s="433">
        <f>SUM(M9:M15)</f>
        <v>0</v>
      </c>
      <c r="N16" s="435">
        <v>54018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</row>
    <row r="17" spans="1:77" ht="5.25" customHeight="1">
      <c r="A17" s="95"/>
      <c r="C17" s="95"/>
      <c r="D17" s="95"/>
      <c r="E17" s="95"/>
      <c r="F17" s="95"/>
      <c r="G17" s="95"/>
      <c r="H17" s="95"/>
      <c r="J17" s="95"/>
      <c r="K17" s="95"/>
      <c r="M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</row>
    <row r="18" spans="1:77" ht="5.25" customHeight="1" thickBot="1">
      <c r="A18" s="95"/>
      <c r="B18" s="95"/>
      <c r="H18" s="95"/>
      <c r="I18" s="95"/>
      <c r="J18" s="95"/>
      <c r="L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</row>
    <row r="19" spans="1:77" ht="13.5" thickBot="1">
      <c r="A19" s="95"/>
      <c r="B19" s="2" t="s">
        <v>21</v>
      </c>
      <c r="C19" s="840" t="s">
        <v>22</v>
      </c>
      <c r="D19" s="739"/>
      <c r="E19" s="739"/>
      <c r="F19" s="739"/>
      <c r="G19" s="740"/>
      <c r="H19" s="95"/>
      <c r="I19" s="2" t="s">
        <v>1</v>
      </c>
      <c r="J19" s="95"/>
      <c r="K19" s="23" t="s">
        <v>8</v>
      </c>
      <c r="L19" s="859" t="s">
        <v>79</v>
      </c>
      <c r="M19" s="23" t="s">
        <v>9</v>
      </c>
      <c r="N19" s="98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</row>
    <row r="20" spans="1:77" ht="27" customHeight="1" thickBot="1">
      <c r="A20" s="95"/>
      <c r="B20" s="8" t="s">
        <v>3</v>
      </c>
      <c r="C20" s="837" t="s">
        <v>81</v>
      </c>
      <c r="D20" s="838"/>
      <c r="E20" s="838"/>
      <c r="F20" s="838"/>
      <c r="G20" s="839"/>
      <c r="H20" s="95"/>
      <c r="I20" s="67"/>
      <c r="J20" s="95"/>
      <c r="K20" s="443" t="s">
        <v>47</v>
      </c>
      <c r="L20" s="734"/>
      <c r="M20" s="120" t="s">
        <v>10</v>
      </c>
      <c r="N20" s="98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</row>
    <row r="21" spans="1:77" ht="14.85" customHeight="1" thickBot="1">
      <c r="A21" s="95"/>
      <c r="B21" s="130"/>
      <c r="C21" s="852" t="s">
        <v>52</v>
      </c>
      <c r="D21" s="853"/>
      <c r="E21" s="853"/>
      <c r="F21" s="853"/>
      <c r="G21" s="854"/>
      <c r="H21" s="98"/>
      <c r="I21" s="128"/>
      <c r="J21" s="95"/>
      <c r="K21" s="444">
        <f>$M$1*I21*$L$1</f>
        <v>0</v>
      </c>
      <c r="L21" s="429"/>
      <c r="M21" s="444">
        <f>I21-K21</f>
        <v>0</v>
      </c>
      <c r="N21" s="98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</row>
    <row r="22" spans="1:77" ht="14.85" customHeight="1">
      <c r="A22" s="95"/>
      <c r="B22" s="131"/>
      <c r="C22" s="735" t="s">
        <v>53</v>
      </c>
      <c r="D22" s="736"/>
      <c r="E22" s="736"/>
      <c r="F22" s="736"/>
      <c r="G22" s="737"/>
      <c r="H22" s="98"/>
      <c r="I22" s="124"/>
      <c r="J22" s="95"/>
      <c r="K22" s="430">
        <f>$M$1*I22*$L$1</f>
        <v>0</v>
      </c>
      <c r="L22" s="431"/>
      <c r="M22" s="430">
        <f>I22-K22</f>
        <v>0</v>
      </c>
      <c r="N22" s="98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</row>
    <row r="23" spans="1:77" ht="14.85" customHeight="1">
      <c r="A23" s="95"/>
      <c r="B23" s="131"/>
      <c r="C23" s="844" t="s">
        <v>53</v>
      </c>
      <c r="D23" s="845"/>
      <c r="E23" s="845"/>
      <c r="F23" s="845"/>
      <c r="G23" s="848"/>
      <c r="H23" s="98"/>
      <c r="I23" s="125"/>
      <c r="J23" s="95"/>
      <c r="K23" s="430">
        <f>$M$1*I23*$L$1</f>
        <v>0</v>
      </c>
      <c r="L23" s="431"/>
      <c r="M23" s="430">
        <f>I23-K23</f>
        <v>0</v>
      </c>
      <c r="N23" s="98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</row>
    <row r="24" spans="1:77" ht="14.85" customHeight="1" thickBot="1">
      <c r="A24" s="95"/>
      <c r="B24" s="131"/>
      <c r="C24" s="844" t="s">
        <v>53</v>
      </c>
      <c r="D24" s="845"/>
      <c r="E24" s="845"/>
      <c r="F24" s="845"/>
      <c r="G24" s="848"/>
      <c r="H24" s="98"/>
      <c r="I24" s="125"/>
      <c r="J24" s="95"/>
      <c r="K24" s="430">
        <f>$M$1*I24*$L$1</f>
        <v>0</v>
      </c>
      <c r="L24" s="431"/>
      <c r="M24" s="430">
        <f>I24-K24</f>
        <v>0</v>
      </c>
      <c r="N24" s="98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</row>
    <row r="25" spans="1:77" ht="14.85" customHeight="1" thickBot="1">
      <c r="A25" s="95"/>
      <c r="B25" s="132"/>
      <c r="C25" s="849" t="s">
        <v>53</v>
      </c>
      <c r="D25" s="850"/>
      <c r="E25" s="850"/>
      <c r="F25" s="850"/>
      <c r="G25" s="851"/>
      <c r="H25" s="98"/>
      <c r="I25" s="129"/>
      <c r="J25" s="95"/>
      <c r="K25" s="430">
        <f>$M$1*I25*$L$1</f>
        <v>0</v>
      </c>
      <c r="L25" s="429"/>
      <c r="M25" s="428">
        <f>I25-K25</f>
        <v>0</v>
      </c>
      <c r="N25" s="435" t="s">
        <v>11</v>
      </c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</row>
    <row r="26" spans="1:77" ht="13.5" thickBot="1">
      <c r="A26" s="95"/>
      <c r="B26" s="98"/>
      <c r="C26" s="98"/>
      <c r="D26" s="98"/>
      <c r="E26" s="98"/>
      <c r="F26" s="100"/>
      <c r="G26" s="9" t="s">
        <v>1</v>
      </c>
      <c r="H26" s="98"/>
      <c r="I26" s="423">
        <f>SUM(I21:I25)</f>
        <v>0</v>
      </c>
      <c r="J26" s="95"/>
      <c r="K26" s="433">
        <f>SUM(K21:K25)</f>
        <v>0</v>
      </c>
      <c r="L26" s="434"/>
      <c r="M26" s="433">
        <f>SUM(M21:M25)</f>
        <v>0</v>
      </c>
      <c r="N26" s="435">
        <v>54017</v>
      </c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</row>
    <row r="27" spans="1:77" ht="13.5" thickBot="1">
      <c r="A27" s="95"/>
      <c r="B27" s="95"/>
      <c r="C27" s="95"/>
      <c r="D27" s="95"/>
      <c r="E27" s="95"/>
      <c r="F27" s="95"/>
      <c r="H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</row>
    <row r="28" spans="1:77" ht="13.5" thickBot="1">
      <c r="A28" s="95"/>
      <c r="B28" s="7" t="s">
        <v>24</v>
      </c>
      <c r="C28" s="840" t="s">
        <v>25</v>
      </c>
      <c r="D28" s="739"/>
      <c r="E28" s="739"/>
      <c r="F28" s="739"/>
      <c r="G28" s="740"/>
      <c r="H28" s="98"/>
      <c r="I28" s="2" t="s">
        <v>1</v>
      </c>
      <c r="J28" s="98"/>
      <c r="K28" s="23" t="s">
        <v>8</v>
      </c>
      <c r="L28" s="859" t="s">
        <v>79</v>
      </c>
      <c r="M28" s="23" t="s">
        <v>9</v>
      </c>
      <c r="N28" s="894" t="s">
        <v>11</v>
      </c>
      <c r="O28" s="98"/>
      <c r="P28" s="98"/>
      <c r="Q28" s="98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</row>
    <row r="29" spans="1:77" ht="26.25" thickBot="1">
      <c r="A29" s="95"/>
      <c r="B29" s="8" t="s">
        <v>3</v>
      </c>
      <c r="C29" s="889" t="s">
        <v>69</v>
      </c>
      <c r="D29" s="890"/>
      <c r="E29" s="890"/>
      <c r="F29" s="890"/>
      <c r="G29" s="421" t="s">
        <v>77</v>
      </c>
      <c r="H29" s="98"/>
      <c r="I29" s="65"/>
      <c r="J29" s="98"/>
      <c r="K29" s="442" t="s">
        <v>27</v>
      </c>
      <c r="L29" s="734"/>
      <c r="M29" s="120" t="s">
        <v>10</v>
      </c>
      <c r="N29" s="729"/>
      <c r="O29" s="98"/>
      <c r="P29" s="98"/>
      <c r="Q29" s="98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</row>
    <row r="30" spans="1:77">
      <c r="A30" s="95"/>
      <c r="B30" s="130"/>
      <c r="C30" s="888"/>
      <c r="D30" s="745"/>
      <c r="E30" s="745"/>
      <c r="F30" s="746"/>
      <c r="G30" s="437"/>
      <c r="H30" s="98"/>
      <c r="I30" s="119"/>
      <c r="J30" s="98"/>
      <c r="K30" s="427">
        <f>I30*$M$1</f>
        <v>0</v>
      </c>
      <c r="L30" s="429"/>
      <c r="M30" s="427">
        <f t="shared" ref="M30:M36" si="3">I30-K30</f>
        <v>0</v>
      </c>
      <c r="N30" s="429"/>
      <c r="O30" s="98"/>
      <c r="P30" s="98"/>
      <c r="Q30" s="98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</row>
    <row r="31" spans="1:77">
      <c r="A31" s="95"/>
      <c r="B31" s="131"/>
      <c r="C31" s="844"/>
      <c r="D31" s="845"/>
      <c r="E31" s="845"/>
      <c r="F31" s="848"/>
      <c r="G31" s="438"/>
      <c r="H31" s="98"/>
      <c r="I31" s="60"/>
      <c r="J31" s="98"/>
      <c r="K31" s="426">
        <f t="shared" ref="K31:K36" si="4">I31*$M$1</f>
        <v>0</v>
      </c>
      <c r="L31" s="431"/>
      <c r="M31" s="426">
        <f t="shared" si="3"/>
        <v>0</v>
      </c>
      <c r="N31" s="431"/>
      <c r="O31" s="98"/>
      <c r="P31" s="98"/>
      <c r="Q31" s="98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</row>
    <row r="32" spans="1:77">
      <c r="A32" s="95"/>
      <c r="B32" s="131"/>
      <c r="C32" s="844"/>
      <c r="D32" s="845"/>
      <c r="E32" s="845"/>
      <c r="F32" s="848"/>
      <c r="G32" s="438"/>
      <c r="H32" s="98"/>
      <c r="I32" s="60"/>
      <c r="J32" s="98"/>
      <c r="K32" s="426">
        <f t="shared" si="4"/>
        <v>0</v>
      </c>
      <c r="L32" s="431"/>
      <c r="M32" s="426">
        <f t="shared" si="3"/>
        <v>0</v>
      </c>
      <c r="N32" s="431"/>
      <c r="O32" s="98"/>
      <c r="P32" s="98"/>
      <c r="Q32" s="98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</row>
    <row r="33" spans="1:77">
      <c r="A33" s="95"/>
      <c r="B33" s="131"/>
      <c r="C33" s="844"/>
      <c r="D33" s="845"/>
      <c r="E33" s="845"/>
      <c r="F33" s="848"/>
      <c r="G33" s="438"/>
      <c r="H33" s="98"/>
      <c r="I33" s="60"/>
      <c r="J33" s="98"/>
      <c r="K33" s="426">
        <f t="shared" si="4"/>
        <v>0</v>
      </c>
      <c r="L33" s="431"/>
      <c r="M33" s="426">
        <f t="shared" si="3"/>
        <v>0</v>
      </c>
      <c r="N33" s="431"/>
      <c r="O33" s="98"/>
      <c r="P33" s="98"/>
      <c r="Q33" s="98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</row>
    <row r="34" spans="1:77">
      <c r="A34" s="95"/>
      <c r="B34" s="131"/>
      <c r="C34" s="844"/>
      <c r="D34" s="845"/>
      <c r="E34" s="845"/>
      <c r="F34" s="848"/>
      <c r="G34" s="438"/>
      <c r="H34" s="98"/>
      <c r="I34" s="60"/>
      <c r="J34" s="98"/>
      <c r="K34" s="426">
        <f t="shared" si="4"/>
        <v>0</v>
      </c>
      <c r="L34" s="431"/>
      <c r="M34" s="426">
        <f t="shared" si="3"/>
        <v>0</v>
      </c>
      <c r="N34" s="431"/>
      <c r="O34" s="98"/>
      <c r="P34" s="98"/>
      <c r="Q34" s="98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</row>
    <row r="35" spans="1:77">
      <c r="A35" s="95"/>
      <c r="B35" s="131"/>
      <c r="C35" s="844"/>
      <c r="D35" s="845"/>
      <c r="E35" s="845"/>
      <c r="F35" s="848"/>
      <c r="G35" s="438"/>
      <c r="H35" s="98"/>
      <c r="I35" s="60"/>
      <c r="J35" s="98"/>
      <c r="K35" s="426">
        <f t="shared" si="4"/>
        <v>0</v>
      </c>
      <c r="L35" s="431"/>
      <c r="M35" s="426">
        <f t="shared" si="3"/>
        <v>0</v>
      </c>
      <c r="N35" s="431"/>
      <c r="O35" s="98"/>
      <c r="P35" s="98"/>
      <c r="Q35" s="98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</row>
    <row r="36" spans="1:77" ht="13.5" thickBot="1">
      <c r="A36" s="95"/>
      <c r="B36" s="136"/>
      <c r="C36" s="735"/>
      <c r="D36" s="736"/>
      <c r="E36" s="736"/>
      <c r="F36" s="737"/>
      <c r="G36" s="439"/>
      <c r="H36" s="98"/>
      <c r="I36" s="127"/>
      <c r="J36" s="98"/>
      <c r="K36" s="427">
        <f t="shared" si="4"/>
        <v>0</v>
      </c>
      <c r="L36" s="429"/>
      <c r="M36" s="427">
        <f t="shared" si="3"/>
        <v>0</v>
      </c>
      <c r="N36" s="429"/>
      <c r="O36" s="98"/>
      <c r="P36" s="98"/>
      <c r="Q36" s="98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</row>
    <row r="37" spans="1:77" ht="13.5" thickBot="1">
      <c r="A37" s="95"/>
      <c r="B37" s="101"/>
      <c r="C37" s="101"/>
      <c r="D37" s="101"/>
      <c r="E37" s="101"/>
      <c r="F37" s="101"/>
      <c r="G37" s="9" t="s">
        <v>1</v>
      </c>
      <c r="H37" s="98"/>
      <c r="I37" s="422">
        <f>SUM(I30:I36)</f>
        <v>0</v>
      </c>
      <c r="J37" s="98"/>
      <c r="K37" s="436">
        <f>SUM(K30:K36)</f>
        <v>0</v>
      </c>
      <c r="L37" s="434"/>
      <c r="M37" s="436">
        <f>SUM(M30:M36)</f>
        <v>0</v>
      </c>
      <c r="N37" s="434"/>
      <c r="O37" s="98"/>
      <c r="P37" s="98"/>
      <c r="Q37" s="98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</row>
    <row r="38" spans="1:77" ht="13.5" thickBot="1">
      <c r="A38" s="95"/>
      <c r="B38" s="98"/>
      <c r="C38" s="98"/>
      <c r="D38" s="98"/>
      <c r="E38" s="98"/>
      <c r="F38" s="98"/>
      <c r="G38" s="1"/>
      <c r="H38" s="98"/>
      <c r="I38" s="1"/>
      <c r="J38" s="98"/>
      <c r="K38" s="98"/>
      <c r="L38" s="98"/>
      <c r="M38" s="98"/>
      <c r="N38" s="98"/>
      <c r="O38" s="98"/>
      <c r="P38" s="98"/>
      <c r="Q38" s="98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</row>
    <row r="39" spans="1:77" ht="13.5" thickBot="1">
      <c r="A39" s="95"/>
      <c r="B39" s="7" t="s">
        <v>24</v>
      </c>
      <c r="C39" s="840" t="s">
        <v>25</v>
      </c>
      <c r="D39" s="739"/>
      <c r="E39" s="739"/>
      <c r="F39" s="739"/>
      <c r="G39" s="740"/>
      <c r="H39" s="98"/>
      <c r="I39" s="2" t="s">
        <v>1</v>
      </c>
      <c r="J39" s="98"/>
      <c r="K39" s="23" t="s">
        <v>8</v>
      </c>
      <c r="L39" s="859" t="s">
        <v>79</v>
      </c>
      <c r="M39" s="23" t="s">
        <v>9</v>
      </c>
      <c r="N39" s="894" t="s">
        <v>11</v>
      </c>
      <c r="O39" s="98"/>
      <c r="P39" s="98"/>
      <c r="Q39" s="98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</row>
    <row r="40" spans="1:77" ht="26.25" thickBot="1">
      <c r="A40" s="95"/>
      <c r="B40" s="8" t="s">
        <v>3</v>
      </c>
      <c r="C40" s="891" t="s">
        <v>71</v>
      </c>
      <c r="D40" s="731"/>
      <c r="E40" s="731"/>
      <c r="F40" s="732"/>
      <c r="G40" s="420" t="s">
        <v>70</v>
      </c>
      <c r="H40" s="98"/>
      <c r="I40" s="65"/>
      <c r="J40" s="98"/>
      <c r="K40" s="442" t="s">
        <v>27</v>
      </c>
      <c r="L40" s="734"/>
      <c r="M40" s="120" t="s">
        <v>10</v>
      </c>
      <c r="N40" s="729"/>
      <c r="O40" s="98"/>
      <c r="P40" s="98"/>
      <c r="Q40" s="98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</row>
    <row r="41" spans="1:77">
      <c r="A41" s="95"/>
      <c r="B41" s="130"/>
      <c r="C41" s="844"/>
      <c r="D41" s="845"/>
      <c r="E41" s="845"/>
      <c r="F41" s="848"/>
      <c r="G41" s="431"/>
      <c r="H41" s="98"/>
      <c r="I41" s="124"/>
      <c r="J41" s="98"/>
      <c r="K41" s="428">
        <f t="shared" ref="K41:K48" si="5">I41*$M$1</f>
        <v>0</v>
      </c>
      <c r="L41" s="429"/>
      <c r="M41" s="428">
        <f t="shared" ref="M41:M48" si="6">I41-K41</f>
        <v>0</v>
      </c>
      <c r="N41" s="429"/>
      <c r="O41" s="98"/>
      <c r="P41" s="98"/>
      <c r="Q41" s="98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</row>
    <row r="42" spans="1:77">
      <c r="A42" s="95"/>
      <c r="B42" s="131"/>
      <c r="C42" s="844"/>
      <c r="D42" s="845"/>
      <c r="E42" s="845"/>
      <c r="F42" s="848"/>
      <c r="G42" s="431"/>
      <c r="H42" s="98"/>
      <c r="I42" s="125"/>
      <c r="J42" s="98"/>
      <c r="K42" s="430">
        <f t="shared" si="5"/>
        <v>0</v>
      </c>
      <c r="L42" s="431"/>
      <c r="M42" s="430">
        <f t="shared" si="6"/>
        <v>0</v>
      </c>
      <c r="N42" s="431"/>
      <c r="O42" s="98"/>
      <c r="P42" s="98"/>
      <c r="Q42" s="98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</row>
    <row r="43" spans="1:77">
      <c r="A43" s="95"/>
      <c r="B43" s="131"/>
      <c r="C43" s="844"/>
      <c r="D43" s="845"/>
      <c r="E43" s="845"/>
      <c r="F43" s="848"/>
      <c r="G43" s="431"/>
      <c r="H43" s="98"/>
      <c r="I43" s="125"/>
      <c r="J43" s="98"/>
      <c r="K43" s="430">
        <f t="shared" si="5"/>
        <v>0</v>
      </c>
      <c r="L43" s="431"/>
      <c r="M43" s="430">
        <f t="shared" si="6"/>
        <v>0</v>
      </c>
      <c r="N43" s="431"/>
      <c r="O43" s="98"/>
      <c r="P43" s="98"/>
      <c r="Q43" s="98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</row>
    <row r="44" spans="1:77">
      <c r="A44" s="95"/>
      <c r="B44" s="131"/>
      <c r="C44" s="844"/>
      <c r="D44" s="845"/>
      <c r="E44" s="845"/>
      <c r="F44" s="848"/>
      <c r="G44" s="431"/>
      <c r="H44" s="98"/>
      <c r="I44" s="125"/>
      <c r="J44" s="98"/>
      <c r="K44" s="430">
        <f t="shared" si="5"/>
        <v>0</v>
      </c>
      <c r="L44" s="431"/>
      <c r="M44" s="430">
        <f t="shared" si="6"/>
        <v>0</v>
      </c>
      <c r="N44" s="431"/>
      <c r="O44" s="98"/>
      <c r="P44" s="98"/>
      <c r="Q44" s="98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</row>
    <row r="45" spans="1:77">
      <c r="A45" s="95"/>
      <c r="B45" s="131"/>
      <c r="C45" s="844"/>
      <c r="D45" s="845"/>
      <c r="E45" s="845"/>
      <c r="F45" s="848"/>
      <c r="G45" s="431"/>
      <c r="H45" s="98"/>
      <c r="I45" s="125"/>
      <c r="J45" s="98"/>
      <c r="K45" s="430">
        <f t="shared" si="5"/>
        <v>0</v>
      </c>
      <c r="L45" s="431"/>
      <c r="M45" s="430">
        <f t="shared" si="6"/>
        <v>0</v>
      </c>
      <c r="N45" s="431"/>
      <c r="O45" s="98"/>
      <c r="P45" s="98"/>
      <c r="Q45" s="98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</row>
    <row r="46" spans="1:77">
      <c r="A46" s="95"/>
      <c r="B46" s="131"/>
      <c r="C46" s="844"/>
      <c r="D46" s="845"/>
      <c r="E46" s="845"/>
      <c r="F46" s="848"/>
      <c r="G46" s="431"/>
      <c r="H46" s="98"/>
      <c r="I46" s="125"/>
      <c r="J46" s="98"/>
      <c r="K46" s="430">
        <f t="shared" si="5"/>
        <v>0</v>
      </c>
      <c r="L46" s="431"/>
      <c r="M46" s="430">
        <f t="shared" si="6"/>
        <v>0</v>
      </c>
      <c r="N46" s="431"/>
      <c r="O46" s="98"/>
      <c r="P46" s="98"/>
      <c r="Q46" s="98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</row>
    <row r="47" spans="1:77">
      <c r="A47" s="95"/>
      <c r="B47" s="131"/>
      <c r="C47" s="844"/>
      <c r="D47" s="845"/>
      <c r="E47" s="845"/>
      <c r="F47" s="848"/>
      <c r="G47" s="431"/>
      <c r="H47" s="98"/>
      <c r="I47" s="125"/>
      <c r="J47" s="98"/>
      <c r="K47" s="430">
        <f t="shared" si="5"/>
        <v>0</v>
      </c>
      <c r="L47" s="431"/>
      <c r="M47" s="430">
        <f t="shared" si="6"/>
        <v>0</v>
      </c>
      <c r="N47" s="431"/>
      <c r="O47" s="98"/>
      <c r="P47" s="98"/>
      <c r="Q47" s="98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</row>
    <row r="48" spans="1:77" ht="13.5" thickBot="1">
      <c r="A48" s="95"/>
      <c r="B48" s="132"/>
      <c r="C48" s="846"/>
      <c r="D48" s="847"/>
      <c r="E48" s="847"/>
      <c r="F48" s="855"/>
      <c r="G48" s="440"/>
      <c r="H48" s="98"/>
      <c r="I48" s="126"/>
      <c r="J48" s="98"/>
      <c r="K48" s="428">
        <f t="shared" si="5"/>
        <v>0</v>
      </c>
      <c r="L48" s="429"/>
      <c r="M48" s="428">
        <f t="shared" si="6"/>
        <v>0</v>
      </c>
      <c r="N48" s="429"/>
      <c r="O48" s="98"/>
      <c r="P48" s="98"/>
      <c r="Q48" s="98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</row>
    <row r="49" spans="1:77" ht="13.5" thickBot="1">
      <c r="A49" s="95"/>
      <c r="B49" s="98"/>
      <c r="C49" s="98"/>
      <c r="D49" s="98"/>
      <c r="E49" s="98"/>
      <c r="F49" s="98"/>
      <c r="G49" s="3" t="s">
        <v>1</v>
      </c>
      <c r="H49" s="98"/>
      <c r="I49" s="423">
        <f>SUM(I41:I48)</f>
        <v>0</v>
      </c>
      <c r="J49" s="98"/>
      <c r="K49" s="433">
        <f>SUM(K41:K48)</f>
        <v>0</v>
      </c>
      <c r="L49" s="434"/>
      <c r="M49" s="433">
        <f>SUM(M41:M48)</f>
        <v>0</v>
      </c>
      <c r="N49" s="434"/>
      <c r="O49" s="98"/>
      <c r="P49" s="98"/>
      <c r="Q49" s="98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</row>
    <row r="50" spans="1:77" ht="13.5" thickBot="1">
      <c r="A50" s="95"/>
      <c r="B50" s="98"/>
      <c r="C50" s="98"/>
      <c r="D50" s="98"/>
      <c r="E50" s="98"/>
      <c r="F50" s="98"/>
      <c r="G50" s="1"/>
      <c r="H50" s="98"/>
      <c r="I50" s="1"/>
      <c r="J50" s="98"/>
      <c r="K50" s="98"/>
      <c r="L50" s="98"/>
      <c r="M50" s="98"/>
      <c r="N50" s="98"/>
      <c r="O50" s="98"/>
      <c r="P50" s="98"/>
      <c r="Q50" s="98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</row>
    <row r="51" spans="1:77" ht="13.5" thickBot="1">
      <c r="A51" s="95"/>
      <c r="B51" s="880" t="s">
        <v>72</v>
      </c>
      <c r="C51" s="881"/>
      <c r="D51" s="880" t="s">
        <v>73</v>
      </c>
      <c r="E51" s="882"/>
      <c r="F51" s="881"/>
      <c r="G51" s="23" t="s">
        <v>74</v>
      </c>
      <c r="H51" s="99"/>
      <c r="I51" s="883">
        <f>I49+I37+I26+I16</f>
        <v>0</v>
      </c>
      <c r="J51" s="99"/>
      <c r="K51" s="23" t="s">
        <v>76</v>
      </c>
      <c r="L51" s="31"/>
      <c r="M51" s="23" t="s">
        <v>76</v>
      </c>
      <c r="N51" s="98"/>
      <c r="O51" s="98"/>
      <c r="P51" s="98"/>
      <c r="Q51" s="98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</row>
    <row r="52" spans="1:77" ht="26.25" thickBot="1">
      <c r="A52" s="95"/>
      <c r="B52" s="878" t="str">
        <f>F5</f>
        <v>Your Name</v>
      </c>
      <c r="C52" s="879"/>
      <c r="D52" s="716"/>
      <c r="E52" s="717"/>
      <c r="F52" s="718"/>
      <c r="G52" s="102" t="s">
        <v>75</v>
      </c>
      <c r="H52" s="99"/>
      <c r="I52" s="884"/>
      <c r="J52" s="99"/>
      <c r="K52" s="433">
        <f>K49+K37+K26+K16</f>
        <v>0</v>
      </c>
      <c r="L52" s="441"/>
      <c r="M52" s="433">
        <f>M49+M37+M26+M16</f>
        <v>0</v>
      </c>
      <c r="N52" s="98"/>
      <c r="O52" s="98"/>
      <c r="P52" s="98"/>
      <c r="Q52" s="98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</row>
    <row r="53" spans="1:77">
      <c r="A53" s="95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</row>
    <row r="54" spans="1:77">
      <c r="A54" s="95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</row>
    <row r="55" spans="1:77">
      <c r="A55" s="95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</row>
    <row r="56" spans="1:77" ht="15.75">
      <c r="A56" s="95"/>
      <c r="B56" s="103" t="s">
        <v>114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</row>
    <row r="57" spans="1:77" ht="15.75">
      <c r="A57" s="95"/>
      <c r="B57" s="279" t="s">
        <v>143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</row>
    <row r="58" spans="1:77">
      <c r="A58" s="95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</row>
    <row r="59" spans="1:77">
      <c r="A59" s="95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</row>
    <row r="60" spans="1:77">
      <c r="A60" s="95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</row>
    <row r="61" spans="1:77">
      <c r="A61" s="95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</row>
    <row r="62" spans="1:77">
      <c r="A62" s="95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</row>
    <row r="63" spans="1:77">
      <c r="A63" s="95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</row>
    <row r="64" spans="1:77">
      <c r="A64" s="95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</row>
    <row r="65" spans="1:77">
      <c r="A65" s="95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</row>
    <row r="66" spans="1:77">
      <c r="A66" s="95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</row>
    <row r="67" spans="1:77">
      <c r="A67" s="95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</row>
    <row r="68" spans="1:77">
      <c r="A68" s="95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</row>
    <row r="69" spans="1:77">
      <c r="A69" s="95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</row>
    <row r="70" spans="1:77">
      <c r="A70" s="95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</row>
    <row r="71" spans="1:77">
      <c r="A71" s="95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</row>
    <row r="72" spans="1:77">
      <c r="A72" s="95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</row>
    <row r="73" spans="1:77">
      <c r="A73" s="95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</row>
    <row r="74" spans="1:77">
      <c r="A74" s="95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</row>
    <row r="75" spans="1:77">
      <c r="A75" s="95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</row>
    <row r="76" spans="1:77">
      <c r="A76" s="95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</row>
    <row r="77" spans="1:77">
      <c r="A77" s="95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</row>
    <row r="78" spans="1:77">
      <c r="A78" s="95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</row>
    <row r="79" spans="1:77">
      <c r="A79" s="95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</row>
    <row r="80" spans="1:77">
      <c r="A80" s="95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</row>
    <row r="81" spans="1:77">
      <c r="A81" s="95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</row>
    <row r="82" spans="1:77">
      <c r="A82" s="95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</row>
    <row r="83" spans="1:77">
      <c r="A83" s="95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</row>
    <row r="84" spans="1:77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</row>
    <row r="85" spans="1:77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</row>
    <row r="86" spans="1:77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</row>
    <row r="87" spans="1:77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</row>
    <row r="88" spans="1:77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</row>
    <row r="89" spans="1:77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</row>
    <row r="90" spans="1:77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</row>
    <row r="91" spans="1:77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</row>
    <row r="92" spans="1:77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</row>
    <row r="93" spans="1:77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</row>
    <row r="94" spans="1:77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</row>
    <row r="95" spans="1:77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</row>
    <row r="96" spans="1:77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</row>
    <row r="97" spans="1:77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</row>
    <row r="98" spans="1:77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</row>
    <row r="99" spans="1:77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</row>
    <row r="100" spans="1:77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</row>
    <row r="101" spans="1:77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</row>
    <row r="102" spans="1:77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</row>
    <row r="103" spans="1:77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</row>
    <row r="104" spans="1:77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</row>
    <row r="105" spans="1:77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</row>
    <row r="106" spans="1:77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</row>
    <row r="107" spans="1:77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</row>
    <row r="108" spans="1:77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</row>
    <row r="109" spans="1:77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</row>
    <row r="110" spans="1:77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</row>
    <row r="111" spans="1:77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</row>
    <row r="112" spans="1:77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</row>
    <row r="113" spans="1:77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</row>
    <row r="114" spans="1:77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</row>
    <row r="115" spans="1:77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</row>
    <row r="116" spans="1:77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</row>
    <row r="117" spans="1:77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</row>
    <row r="118" spans="1:77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</row>
    <row r="119" spans="1:77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</row>
    <row r="120" spans="1:77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</row>
    <row r="121" spans="1:77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</row>
    <row r="122" spans="1:77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</row>
    <row r="123" spans="1:77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</row>
    <row r="124" spans="1:77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</row>
    <row r="125" spans="1:77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</row>
    <row r="126" spans="1:77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</row>
    <row r="127" spans="1:77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</row>
    <row r="128" spans="1:77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</row>
    <row r="129" spans="1:77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</row>
    <row r="130" spans="1:77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</row>
    <row r="131" spans="1:77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</row>
    <row r="132" spans="1:77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</row>
    <row r="133" spans="1:77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</row>
    <row r="134" spans="1:77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</row>
    <row r="135" spans="1:77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</row>
    <row r="136" spans="1:77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</row>
    <row r="137" spans="1:77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</row>
    <row r="138" spans="1:77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</row>
    <row r="139" spans="1:77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</row>
    <row r="140" spans="1:77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</row>
    <row r="141" spans="1:77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</row>
    <row r="142" spans="1:77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</row>
    <row r="143" spans="1:77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</row>
    <row r="144" spans="1:77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</row>
    <row r="145" spans="1:77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</row>
    <row r="146" spans="1:77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</row>
    <row r="147" spans="1:77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</row>
    <row r="148" spans="1:77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</row>
    <row r="149" spans="1:7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</row>
    <row r="150" spans="1:7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</row>
    <row r="151" spans="1:7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</row>
    <row r="152" spans="1:7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</row>
    <row r="153" spans="1:7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</row>
    <row r="154" spans="1:7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</row>
    <row r="155" spans="1:7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</row>
    <row r="156" spans="1:7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</row>
    <row r="157" spans="1:7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</row>
    <row r="158" spans="1:7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</row>
    <row r="159" spans="1:7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</row>
    <row r="160" spans="1:7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</row>
    <row r="161" spans="2:7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</row>
    <row r="162" spans="2:7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</row>
    <row r="163" spans="2:7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</row>
    <row r="164" spans="2:7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</row>
    <row r="165" spans="2:7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</row>
    <row r="166" spans="2:7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</row>
    <row r="167" spans="2:7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</row>
    <row r="168" spans="2:7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</row>
    <row r="169" spans="2:7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</row>
    <row r="170" spans="2:7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</row>
    <row r="171" spans="2:7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</row>
    <row r="172" spans="2:7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</row>
    <row r="173" spans="2:7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</row>
    <row r="174" spans="2:7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</row>
    <row r="175" spans="2:7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</row>
    <row r="176" spans="2:7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</row>
    <row r="177" spans="2:7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</row>
    <row r="178" spans="2:7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</row>
    <row r="179" spans="2:7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</row>
    <row r="180" spans="2:7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</row>
    <row r="181" spans="2:7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</row>
    <row r="182" spans="2:7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</row>
    <row r="183" spans="2:7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</row>
    <row r="184" spans="2:7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</row>
    <row r="185" spans="2:77">
      <c r="Q185" s="95"/>
      <c r="R185" s="95"/>
      <c r="S185" s="95"/>
      <c r="T185" s="95"/>
      <c r="U185" s="95"/>
    </row>
  </sheetData>
  <sheetProtection algorithmName="SHA-512" hashValue="UPo3GF3pUsAaDKMtOXy6p5B21PZyA3/kzJeKC7PyGGpjKnJISXX9r+MAfe4P1bMgroFbiXgg5b0mCbmqOuoJNg==" saltValue="ssMalmYwoKg8tVg5w3/K5w==" spinCount="100000" sheet="1" selectLockedCells="1"/>
  <mergeCells count="52">
    <mergeCell ref="C46:F46"/>
    <mergeCell ref="C47:F47"/>
    <mergeCell ref="C48:F48"/>
    <mergeCell ref="C10:F10"/>
    <mergeCell ref="C11:F11"/>
    <mergeCell ref="C12:F12"/>
    <mergeCell ref="C41:F41"/>
    <mergeCell ref="C42:F42"/>
    <mergeCell ref="C43:F43"/>
    <mergeCell ref="C44:F44"/>
    <mergeCell ref="C45:F45"/>
    <mergeCell ref="C21:G21"/>
    <mergeCell ref="C23:G23"/>
    <mergeCell ref="C24:G24"/>
    <mergeCell ref="C25:G25"/>
    <mergeCell ref="C19:G19"/>
    <mergeCell ref="B51:C51"/>
    <mergeCell ref="D51:F51"/>
    <mergeCell ref="I51:I52"/>
    <mergeCell ref="B52:C52"/>
    <mergeCell ref="D52:F52"/>
    <mergeCell ref="K4:L4"/>
    <mergeCell ref="K5:L5"/>
    <mergeCell ref="N28:N29"/>
    <mergeCell ref="N39:N40"/>
    <mergeCell ref="C22:G22"/>
    <mergeCell ref="F4:I4"/>
    <mergeCell ref="F5:I5"/>
    <mergeCell ref="C30:F30"/>
    <mergeCell ref="C31:F31"/>
    <mergeCell ref="C32:F32"/>
    <mergeCell ref="C33:F33"/>
    <mergeCell ref="C34:F34"/>
    <mergeCell ref="C35:F35"/>
    <mergeCell ref="C36:F36"/>
    <mergeCell ref="C4:E5"/>
    <mergeCell ref="L28:L29"/>
    <mergeCell ref="L39:L40"/>
    <mergeCell ref="C28:G28"/>
    <mergeCell ref="C29:F29"/>
    <mergeCell ref="C39:G39"/>
    <mergeCell ref="C40:F40"/>
    <mergeCell ref="C20:G20"/>
    <mergeCell ref="L7:L8"/>
    <mergeCell ref="L19:L20"/>
    <mergeCell ref="K6:M6"/>
    <mergeCell ref="C9:F9"/>
    <mergeCell ref="C13:F13"/>
    <mergeCell ref="C14:F14"/>
    <mergeCell ref="C15:F15"/>
    <mergeCell ref="C7:F7"/>
    <mergeCell ref="C8:F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landscape" r:id="rId1"/>
  <headerFooter>
    <oddFooter>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pageSetUpPr fitToPage="1"/>
  </sheetPr>
  <dimension ref="A1:AJ173"/>
  <sheetViews>
    <sheetView showZeros="0" zoomScale="90" zoomScaleNormal="90" workbookViewId="0">
      <selection activeCell="D14" sqref="D14"/>
    </sheetView>
  </sheetViews>
  <sheetFormatPr baseColWidth="10" defaultColWidth="7.85546875" defaultRowHeight="14.25"/>
  <cols>
    <col min="1" max="1" width="4" style="37" customWidth="1"/>
    <col min="2" max="2" width="17.5703125" style="37" customWidth="1"/>
    <col min="3" max="3" width="35" style="37" customWidth="1"/>
    <col min="4" max="6" width="15.140625" style="37" customWidth="1"/>
    <col min="7" max="7" width="12.85546875" style="37" customWidth="1"/>
    <col min="8" max="8" width="13.140625" style="37" customWidth="1"/>
    <col min="9" max="9" width="13.42578125" style="37" customWidth="1"/>
    <col min="10" max="253" width="11.42578125" style="37" customWidth="1"/>
    <col min="254" max="254" width="7.85546875" style="37"/>
    <col min="255" max="255" width="6.42578125" style="37" customWidth="1"/>
    <col min="256" max="256" width="17.5703125" style="37" customWidth="1"/>
    <col min="257" max="257" width="26.42578125" style="37" customWidth="1"/>
    <col min="258" max="258" width="11.140625" style="37" customWidth="1"/>
    <col min="259" max="259" width="12.85546875" style="37" customWidth="1"/>
    <col min="260" max="260" width="11.42578125" style="37" bestFit="1" customWidth="1"/>
    <col min="261" max="261" width="8.140625" style="37" customWidth="1"/>
    <col min="262" max="262" width="5.85546875" style="37" customWidth="1"/>
    <col min="263" max="263" width="6.5703125" style="37" customWidth="1"/>
    <col min="264" max="264" width="9.5703125" style="37" customWidth="1"/>
    <col min="265" max="265" width="13.42578125" style="37" customWidth="1"/>
    <col min="266" max="509" width="11.42578125" style="37" customWidth="1"/>
    <col min="510" max="510" width="7.85546875" style="37"/>
    <col min="511" max="511" width="6.42578125" style="37" customWidth="1"/>
    <col min="512" max="512" width="17.5703125" style="37" customWidth="1"/>
    <col min="513" max="513" width="26.42578125" style="37" customWidth="1"/>
    <col min="514" max="514" width="11.140625" style="37" customWidth="1"/>
    <col min="515" max="515" width="12.85546875" style="37" customWidth="1"/>
    <col min="516" max="516" width="11.42578125" style="37" bestFit="1" customWidth="1"/>
    <col min="517" max="517" width="8.140625" style="37" customWidth="1"/>
    <col min="518" max="518" width="5.85546875" style="37" customWidth="1"/>
    <col min="519" max="519" width="6.5703125" style="37" customWidth="1"/>
    <col min="520" max="520" width="9.5703125" style="37" customWidth="1"/>
    <col min="521" max="521" width="13.42578125" style="37" customWidth="1"/>
    <col min="522" max="765" width="11.42578125" style="37" customWidth="1"/>
    <col min="766" max="766" width="7.85546875" style="37"/>
    <col min="767" max="767" width="6.42578125" style="37" customWidth="1"/>
    <col min="768" max="768" width="17.5703125" style="37" customWidth="1"/>
    <col min="769" max="769" width="26.42578125" style="37" customWidth="1"/>
    <col min="770" max="770" width="11.140625" style="37" customWidth="1"/>
    <col min="771" max="771" width="12.85546875" style="37" customWidth="1"/>
    <col min="772" max="772" width="11.42578125" style="37" bestFit="1" customWidth="1"/>
    <col min="773" max="773" width="8.140625" style="37" customWidth="1"/>
    <col min="774" max="774" width="5.85546875" style="37" customWidth="1"/>
    <col min="775" max="775" width="6.5703125" style="37" customWidth="1"/>
    <col min="776" max="776" width="9.5703125" style="37" customWidth="1"/>
    <col min="777" max="777" width="13.42578125" style="37" customWidth="1"/>
    <col min="778" max="1021" width="11.42578125" style="37" customWidth="1"/>
    <col min="1022" max="1022" width="7.85546875" style="37"/>
    <col min="1023" max="1023" width="6.42578125" style="37" customWidth="1"/>
    <col min="1024" max="1024" width="17.5703125" style="37" customWidth="1"/>
    <col min="1025" max="1025" width="26.42578125" style="37" customWidth="1"/>
    <col min="1026" max="1026" width="11.140625" style="37" customWidth="1"/>
    <col min="1027" max="1027" width="12.85546875" style="37" customWidth="1"/>
    <col min="1028" max="1028" width="11.42578125" style="37" bestFit="1" customWidth="1"/>
    <col min="1029" max="1029" width="8.140625" style="37" customWidth="1"/>
    <col min="1030" max="1030" width="5.85546875" style="37" customWidth="1"/>
    <col min="1031" max="1031" width="6.5703125" style="37" customWidth="1"/>
    <col min="1032" max="1032" width="9.5703125" style="37" customWidth="1"/>
    <col min="1033" max="1033" width="13.42578125" style="37" customWidth="1"/>
    <col min="1034" max="1277" width="11.42578125" style="37" customWidth="1"/>
    <col min="1278" max="1278" width="7.85546875" style="37"/>
    <col min="1279" max="1279" width="6.42578125" style="37" customWidth="1"/>
    <col min="1280" max="1280" width="17.5703125" style="37" customWidth="1"/>
    <col min="1281" max="1281" width="26.42578125" style="37" customWidth="1"/>
    <col min="1282" max="1282" width="11.140625" style="37" customWidth="1"/>
    <col min="1283" max="1283" width="12.85546875" style="37" customWidth="1"/>
    <col min="1284" max="1284" width="11.42578125" style="37" bestFit="1" customWidth="1"/>
    <col min="1285" max="1285" width="8.140625" style="37" customWidth="1"/>
    <col min="1286" max="1286" width="5.85546875" style="37" customWidth="1"/>
    <col min="1287" max="1287" width="6.5703125" style="37" customWidth="1"/>
    <col min="1288" max="1288" width="9.5703125" style="37" customWidth="1"/>
    <col min="1289" max="1289" width="13.42578125" style="37" customWidth="1"/>
    <col min="1290" max="1533" width="11.42578125" style="37" customWidth="1"/>
    <col min="1534" max="1534" width="7.85546875" style="37"/>
    <col min="1535" max="1535" width="6.42578125" style="37" customWidth="1"/>
    <col min="1536" max="1536" width="17.5703125" style="37" customWidth="1"/>
    <col min="1537" max="1537" width="26.42578125" style="37" customWidth="1"/>
    <col min="1538" max="1538" width="11.140625" style="37" customWidth="1"/>
    <col min="1539" max="1539" width="12.85546875" style="37" customWidth="1"/>
    <col min="1540" max="1540" width="11.42578125" style="37" bestFit="1" customWidth="1"/>
    <col min="1541" max="1541" width="8.140625" style="37" customWidth="1"/>
    <col min="1542" max="1542" width="5.85546875" style="37" customWidth="1"/>
    <col min="1543" max="1543" width="6.5703125" style="37" customWidth="1"/>
    <col min="1544" max="1544" width="9.5703125" style="37" customWidth="1"/>
    <col min="1545" max="1545" width="13.42578125" style="37" customWidth="1"/>
    <col min="1546" max="1789" width="11.42578125" style="37" customWidth="1"/>
    <col min="1790" max="1790" width="7.85546875" style="37"/>
    <col min="1791" max="1791" width="6.42578125" style="37" customWidth="1"/>
    <col min="1792" max="1792" width="17.5703125" style="37" customWidth="1"/>
    <col min="1793" max="1793" width="26.42578125" style="37" customWidth="1"/>
    <col min="1794" max="1794" width="11.140625" style="37" customWidth="1"/>
    <col min="1795" max="1795" width="12.85546875" style="37" customWidth="1"/>
    <col min="1796" max="1796" width="11.42578125" style="37" bestFit="1" customWidth="1"/>
    <col min="1797" max="1797" width="8.140625" style="37" customWidth="1"/>
    <col min="1798" max="1798" width="5.85546875" style="37" customWidth="1"/>
    <col min="1799" max="1799" width="6.5703125" style="37" customWidth="1"/>
    <col min="1800" max="1800" width="9.5703125" style="37" customWidth="1"/>
    <col min="1801" max="1801" width="13.42578125" style="37" customWidth="1"/>
    <col min="1802" max="2045" width="11.42578125" style="37" customWidth="1"/>
    <col min="2046" max="2046" width="7.85546875" style="37"/>
    <col min="2047" max="2047" width="6.42578125" style="37" customWidth="1"/>
    <col min="2048" max="2048" width="17.5703125" style="37" customWidth="1"/>
    <col min="2049" max="2049" width="26.42578125" style="37" customWidth="1"/>
    <col min="2050" max="2050" width="11.140625" style="37" customWidth="1"/>
    <col min="2051" max="2051" width="12.85546875" style="37" customWidth="1"/>
    <col min="2052" max="2052" width="11.42578125" style="37" bestFit="1" customWidth="1"/>
    <col min="2053" max="2053" width="8.140625" style="37" customWidth="1"/>
    <col min="2054" max="2054" width="5.85546875" style="37" customWidth="1"/>
    <col min="2055" max="2055" width="6.5703125" style="37" customWidth="1"/>
    <col min="2056" max="2056" width="9.5703125" style="37" customWidth="1"/>
    <col min="2057" max="2057" width="13.42578125" style="37" customWidth="1"/>
    <col min="2058" max="2301" width="11.42578125" style="37" customWidth="1"/>
    <col min="2302" max="2302" width="7.85546875" style="37"/>
    <col min="2303" max="2303" width="6.42578125" style="37" customWidth="1"/>
    <col min="2304" max="2304" width="17.5703125" style="37" customWidth="1"/>
    <col min="2305" max="2305" width="26.42578125" style="37" customWidth="1"/>
    <col min="2306" max="2306" width="11.140625" style="37" customWidth="1"/>
    <col min="2307" max="2307" width="12.85546875" style="37" customWidth="1"/>
    <col min="2308" max="2308" width="11.42578125" style="37" bestFit="1" customWidth="1"/>
    <col min="2309" max="2309" width="8.140625" style="37" customWidth="1"/>
    <col min="2310" max="2310" width="5.85546875" style="37" customWidth="1"/>
    <col min="2311" max="2311" width="6.5703125" style="37" customWidth="1"/>
    <col min="2312" max="2312" width="9.5703125" style="37" customWidth="1"/>
    <col min="2313" max="2313" width="13.42578125" style="37" customWidth="1"/>
    <col min="2314" max="2557" width="11.42578125" style="37" customWidth="1"/>
    <col min="2558" max="2558" width="7.85546875" style="37"/>
    <col min="2559" max="2559" width="6.42578125" style="37" customWidth="1"/>
    <col min="2560" max="2560" width="17.5703125" style="37" customWidth="1"/>
    <col min="2561" max="2561" width="26.42578125" style="37" customWidth="1"/>
    <col min="2562" max="2562" width="11.140625" style="37" customWidth="1"/>
    <col min="2563" max="2563" width="12.85546875" style="37" customWidth="1"/>
    <col min="2564" max="2564" width="11.42578125" style="37" bestFit="1" customWidth="1"/>
    <col min="2565" max="2565" width="8.140625" style="37" customWidth="1"/>
    <col min="2566" max="2566" width="5.85546875" style="37" customWidth="1"/>
    <col min="2567" max="2567" width="6.5703125" style="37" customWidth="1"/>
    <col min="2568" max="2568" width="9.5703125" style="37" customWidth="1"/>
    <col min="2569" max="2569" width="13.42578125" style="37" customWidth="1"/>
    <col min="2570" max="2813" width="11.42578125" style="37" customWidth="1"/>
    <col min="2814" max="2814" width="7.85546875" style="37"/>
    <col min="2815" max="2815" width="6.42578125" style="37" customWidth="1"/>
    <col min="2816" max="2816" width="17.5703125" style="37" customWidth="1"/>
    <col min="2817" max="2817" width="26.42578125" style="37" customWidth="1"/>
    <col min="2818" max="2818" width="11.140625" style="37" customWidth="1"/>
    <col min="2819" max="2819" width="12.85546875" style="37" customWidth="1"/>
    <col min="2820" max="2820" width="11.42578125" style="37" bestFit="1" customWidth="1"/>
    <col min="2821" max="2821" width="8.140625" style="37" customWidth="1"/>
    <col min="2822" max="2822" width="5.85546875" style="37" customWidth="1"/>
    <col min="2823" max="2823" width="6.5703125" style="37" customWidth="1"/>
    <col min="2824" max="2824" width="9.5703125" style="37" customWidth="1"/>
    <col min="2825" max="2825" width="13.42578125" style="37" customWidth="1"/>
    <col min="2826" max="3069" width="11.42578125" style="37" customWidth="1"/>
    <col min="3070" max="3070" width="7.85546875" style="37"/>
    <col min="3071" max="3071" width="6.42578125" style="37" customWidth="1"/>
    <col min="3072" max="3072" width="17.5703125" style="37" customWidth="1"/>
    <col min="3073" max="3073" width="26.42578125" style="37" customWidth="1"/>
    <col min="3074" max="3074" width="11.140625" style="37" customWidth="1"/>
    <col min="3075" max="3075" width="12.85546875" style="37" customWidth="1"/>
    <col min="3076" max="3076" width="11.42578125" style="37" bestFit="1" customWidth="1"/>
    <col min="3077" max="3077" width="8.140625" style="37" customWidth="1"/>
    <col min="3078" max="3078" width="5.85546875" style="37" customWidth="1"/>
    <col min="3079" max="3079" width="6.5703125" style="37" customWidth="1"/>
    <col min="3080" max="3080" width="9.5703125" style="37" customWidth="1"/>
    <col min="3081" max="3081" width="13.42578125" style="37" customWidth="1"/>
    <col min="3082" max="3325" width="11.42578125" style="37" customWidth="1"/>
    <col min="3326" max="3326" width="7.85546875" style="37"/>
    <col min="3327" max="3327" width="6.42578125" style="37" customWidth="1"/>
    <col min="3328" max="3328" width="17.5703125" style="37" customWidth="1"/>
    <col min="3329" max="3329" width="26.42578125" style="37" customWidth="1"/>
    <col min="3330" max="3330" width="11.140625" style="37" customWidth="1"/>
    <col min="3331" max="3331" width="12.85546875" style="37" customWidth="1"/>
    <col min="3332" max="3332" width="11.42578125" style="37" bestFit="1" customWidth="1"/>
    <col min="3333" max="3333" width="8.140625" style="37" customWidth="1"/>
    <col min="3334" max="3334" width="5.85546875" style="37" customWidth="1"/>
    <col min="3335" max="3335" width="6.5703125" style="37" customWidth="1"/>
    <col min="3336" max="3336" width="9.5703125" style="37" customWidth="1"/>
    <col min="3337" max="3337" width="13.42578125" style="37" customWidth="1"/>
    <col min="3338" max="3581" width="11.42578125" style="37" customWidth="1"/>
    <col min="3582" max="3582" width="7.85546875" style="37"/>
    <col min="3583" max="3583" width="6.42578125" style="37" customWidth="1"/>
    <col min="3584" max="3584" width="17.5703125" style="37" customWidth="1"/>
    <col min="3585" max="3585" width="26.42578125" style="37" customWidth="1"/>
    <col min="3586" max="3586" width="11.140625" style="37" customWidth="1"/>
    <col min="3587" max="3587" width="12.85546875" style="37" customWidth="1"/>
    <col min="3588" max="3588" width="11.42578125" style="37" bestFit="1" customWidth="1"/>
    <col min="3589" max="3589" width="8.140625" style="37" customWidth="1"/>
    <col min="3590" max="3590" width="5.85546875" style="37" customWidth="1"/>
    <col min="3591" max="3591" width="6.5703125" style="37" customWidth="1"/>
    <col min="3592" max="3592" width="9.5703125" style="37" customWidth="1"/>
    <col min="3593" max="3593" width="13.42578125" style="37" customWidth="1"/>
    <col min="3594" max="3837" width="11.42578125" style="37" customWidth="1"/>
    <col min="3838" max="3838" width="7.85546875" style="37"/>
    <col min="3839" max="3839" width="6.42578125" style="37" customWidth="1"/>
    <col min="3840" max="3840" width="17.5703125" style="37" customWidth="1"/>
    <col min="3841" max="3841" width="26.42578125" style="37" customWidth="1"/>
    <col min="3842" max="3842" width="11.140625" style="37" customWidth="1"/>
    <col min="3843" max="3843" width="12.85546875" style="37" customWidth="1"/>
    <col min="3844" max="3844" width="11.42578125" style="37" bestFit="1" customWidth="1"/>
    <col min="3845" max="3845" width="8.140625" style="37" customWidth="1"/>
    <col min="3846" max="3846" width="5.85546875" style="37" customWidth="1"/>
    <col min="3847" max="3847" width="6.5703125" style="37" customWidth="1"/>
    <col min="3848" max="3848" width="9.5703125" style="37" customWidth="1"/>
    <col min="3849" max="3849" width="13.42578125" style="37" customWidth="1"/>
    <col min="3850" max="4093" width="11.42578125" style="37" customWidth="1"/>
    <col min="4094" max="4094" width="7.85546875" style="37"/>
    <col min="4095" max="4095" width="6.42578125" style="37" customWidth="1"/>
    <col min="4096" max="4096" width="17.5703125" style="37" customWidth="1"/>
    <col min="4097" max="4097" width="26.42578125" style="37" customWidth="1"/>
    <col min="4098" max="4098" width="11.140625" style="37" customWidth="1"/>
    <col min="4099" max="4099" width="12.85546875" style="37" customWidth="1"/>
    <col min="4100" max="4100" width="11.42578125" style="37" bestFit="1" customWidth="1"/>
    <col min="4101" max="4101" width="8.140625" style="37" customWidth="1"/>
    <col min="4102" max="4102" width="5.85546875" style="37" customWidth="1"/>
    <col min="4103" max="4103" width="6.5703125" style="37" customWidth="1"/>
    <col min="4104" max="4104" width="9.5703125" style="37" customWidth="1"/>
    <col min="4105" max="4105" width="13.42578125" style="37" customWidth="1"/>
    <col min="4106" max="4349" width="11.42578125" style="37" customWidth="1"/>
    <col min="4350" max="4350" width="7.85546875" style="37"/>
    <col min="4351" max="4351" width="6.42578125" style="37" customWidth="1"/>
    <col min="4352" max="4352" width="17.5703125" style="37" customWidth="1"/>
    <col min="4353" max="4353" width="26.42578125" style="37" customWidth="1"/>
    <col min="4354" max="4354" width="11.140625" style="37" customWidth="1"/>
    <col min="4355" max="4355" width="12.85546875" style="37" customWidth="1"/>
    <col min="4356" max="4356" width="11.42578125" style="37" bestFit="1" customWidth="1"/>
    <col min="4357" max="4357" width="8.140625" style="37" customWidth="1"/>
    <col min="4358" max="4358" width="5.85546875" style="37" customWidth="1"/>
    <col min="4359" max="4359" width="6.5703125" style="37" customWidth="1"/>
    <col min="4360" max="4360" width="9.5703125" style="37" customWidth="1"/>
    <col min="4361" max="4361" width="13.42578125" style="37" customWidth="1"/>
    <col min="4362" max="4605" width="11.42578125" style="37" customWidth="1"/>
    <col min="4606" max="4606" width="7.85546875" style="37"/>
    <col min="4607" max="4607" width="6.42578125" style="37" customWidth="1"/>
    <col min="4608" max="4608" width="17.5703125" style="37" customWidth="1"/>
    <col min="4609" max="4609" width="26.42578125" style="37" customWidth="1"/>
    <col min="4610" max="4610" width="11.140625" style="37" customWidth="1"/>
    <col min="4611" max="4611" width="12.85546875" style="37" customWidth="1"/>
    <col min="4612" max="4612" width="11.42578125" style="37" bestFit="1" customWidth="1"/>
    <col min="4613" max="4613" width="8.140625" style="37" customWidth="1"/>
    <col min="4614" max="4614" width="5.85546875" style="37" customWidth="1"/>
    <col min="4615" max="4615" width="6.5703125" style="37" customWidth="1"/>
    <col min="4616" max="4616" width="9.5703125" style="37" customWidth="1"/>
    <col min="4617" max="4617" width="13.42578125" style="37" customWidth="1"/>
    <col min="4618" max="4861" width="11.42578125" style="37" customWidth="1"/>
    <col min="4862" max="4862" width="7.85546875" style="37"/>
    <col min="4863" max="4863" width="6.42578125" style="37" customWidth="1"/>
    <col min="4864" max="4864" width="17.5703125" style="37" customWidth="1"/>
    <col min="4865" max="4865" width="26.42578125" style="37" customWidth="1"/>
    <col min="4866" max="4866" width="11.140625" style="37" customWidth="1"/>
    <col min="4867" max="4867" width="12.85546875" style="37" customWidth="1"/>
    <col min="4868" max="4868" width="11.42578125" style="37" bestFit="1" customWidth="1"/>
    <col min="4869" max="4869" width="8.140625" style="37" customWidth="1"/>
    <col min="4870" max="4870" width="5.85546875" style="37" customWidth="1"/>
    <col min="4871" max="4871" width="6.5703125" style="37" customWidth="1"/>
    <col min="4872" max="4872" width="9.5703125" style="37" customWidth="1"/>
    <col min="4873" max="4873" width="13.42578125" style="37" customWidth="1"/>
    <col min="4874" max="5117" width="11.42578125" style="37" customWidth="1"/>
    <col min="5118" max="5118" width="7.85546875" style="37"/>
    <col min="5119" max="5119" width="6.42578125" style="37" customWidth="1"/>
    <col min="5120" max="5120" width="17.5703125" style="37" customWidth="1"/>
    <col min="5121" max="5121" width="26.42578125" style="37" customWidth="1"/>
    <col min="5122" max="5122" width="11.140625" style="37" customWidth="1"/>
    <col min="5123" max="5123" width="12.85546875" style="37" customWidth="1"/>
    <col min="5124" max="5124" width="11.42578125" style="37" bestFit="1" customWidth="1"/>
    <col min="5125" max="5125" width="8.140625" style="37" customWidth="1"/>
    <col min="5126" max="5126" width="5.85546875" style="37" customWidth="1"/>
    <col min="5127" max="5127" width="6.5703125" style="37" customWidth="1"/>
    <col min="5128" max="5128" width="9.5703125" style="37" customWidth="1"/>
    <col min="5129" max="5129" width="13.42578125" style="37" customWidth="1"/>
    <col min="5130" max="5373" width="11.42578125" style="37" customWidth="1"/>
    <col min="5374" max="5374" width="7.85546875" style="37"/>
    <col min="5375" max="5375" width="6.42578125" style="37" customWidth="1"/>
    <col min="5376" max="5376" width="17.5703125" style="37" customWidth="1"/>
    <col min="5377" max="5377" width="26.42578125" style="37" customWidth="1"/>
    <col min="5378" max="5378" width="11.140625" style="37" customWidth="1"/>
    <col min="5379" max="5379" width="12.85546875" style="37" customWidth="1"/>
    <col min="5380" max="5380" width="11.42578125" style="37" bestFit="1" customWidth="1"/>
    <col min="5381" max="5381" width="8.140625" style="37" customWidth="1"/>
    <col min="5382" max="5382" width="5.85546875" style="37" customWidth="1"/>
    <col min="5383" max="5383" width="6.5703125" style="37" customWidth="1"/>
    <col min="5384" max="5384" width="9.5703125" style="37" customWidth="1"/>
    <col min="5385" max="5385" width="13.42578125" style="37" customWidth="1"/>
    <col min="5386" max="5629" width="11.42578125" style="37" customWidth="1"/>
    <col min="5630" max="5630" width="7.85546875" style="37"/>
    <col min="5631" max="5631" width="6.42578125" style="37" customWidth="1"/>
    <col min="5632" max="5632" width="17.5703125" style="37" customWidth="1"/>
    <col min="5633" max="5633" width="26.42578125" style="37" customWidth="1"/>
    <col min="5634" max="5634" width="11.140625" style="37" customWidth="1"/>
    <col min="5635" max="5635" width="12.85546875" style="37" customWidth="1"/>
    <col min="5636" max="5636" width="11.42578125" style="37" bestFit="1" customWidth="1"/>
    <col min="5637" max="5637" width="8.140625" style="37" customWidth="1"/>
    <col min="5638" max="5638" width="5.85546875" style="37" customWidth="1"/>
    <col min="5639" max="5639" width="6.5703125" style="37" customWidth="1"/>
    <col min="5640" max="5640" width="9.5703125" style="37" customWidth="1"/>
    <col min="5641" max="5641" width="13.42578125" style="37" customWidth="1"/>
    <col min="5642" max="5885" width="11.42578125" style="37" customWidth="1"/>
    <col min="5886" max="5886" width="7.85546875" style="37"/>
    <col min="5887" max="5887" width="6.42578125" style="37" customWidth="1"/>
    <col min="5888" max="5888" width="17.5703125" style="37" customWidth="1"/>
    <col min="5889" max="5889" width="26.42578125" style="37" customWidth="1"/>
    <col min="5890" max="5890" width="11.140625" style="37" customWidth="1"/>
    <col min="5891" max="5891" width="12.85546875" style="37" customWidth="1"/>
    <col min="5892" max="5892" width="11.42578125" style="37" bestFit="1" customWidth="1"/>
    <col min="5893" max="5893" width="8.140625" style="37" customWidth="1"/>
    <col min="5894" max="5894" width="5.85546875" style="37" customWidth="1"/>
    <col min="5895" max="5895" width="6.5703125" style="37" customWidth="1"/>
    <col min="5896" max="5896" width="9.5703125" style="37" customWidth="1"/>
    <col min="5897" max="5897" width="13.42578125" style="37" customWidth="1"/>
    <col min="5898" max="6141" width="11.42578125" style="37" customWidth="1"/>
    <col min="6142" max="6142" width="7.85546875" style="37"/>
    <col min="6143" max="6143" width="6.42578125" style="37" customWidth="1"/>
    <col min="6144" max="6144" width="17.5703125" style="37" customWidth="1"/>
    <col min="6145" max="6145" width="26.42578125" style="37" customWidth="1"/>
    <col min="6146" max="6146" width="11.140625" style="37" customWidth="1"/>
    <col min="6147" max="6147" width="12.85546875" style="37" customWidth="1"/>
    <col min="6148" max="6148" width="11.42578125" style="37" bestFit="1" customWidth="1"/>
    <col min="6149" max="6149" width="8.140625" style="37" customWidth="1"/>
    <col min="6150" max="6150" width="5.85546875" style="37" customWidth="1"/>
    <col min="6151" max="6151" width="6.5703125" style="37" customWidth="1"/>
    <col min="6152" max="6152" width="9.5703125" style="37" customWidth="1"/>
    <col min="6153" max="6153" width="13.42578125" style="37" customWidth="1"/>
    <col min="6154" max="6397" width="11.42578125" style="37" customWidth="1"/>
    <col min="6398" max="6398" width="7.85546875" style="37"/>
    <col min="6399" max="6399" width="6.42578125" style="37" customWidth="1"/>
    <col min="6400" max="6400" width="17.5703125" style="37" customWidth="1"/>
    <col min="6401" max="6401" width="26.42578125" style="37" customWidth="1"/>
    <col min="6402" max="6402" width="11.140625" style="37" customWidth="1"/>
    <col min="6403" max="6403" width="12.85546875" style="37" customWidth="1"/>
    <col min="6404" max="6404" width="11.42578125" style="37" bestFit="1" customWidth="1"/>
    <col min="6405" max="6405" width="8.140625" style="37" customWidth="1"/>
    <col min="6406" max="6406" width="5.85546875" style="37" customWidth="1"/>
    <col min="6407" max="6407" width="6.5703125" style="37" customWidth="1"/>
    <col min="6408" max="6408" width="9.5703125" style="37" customWidth="1"/>
    <col min="6409" max="6409" width="13.42578125" style="37" customWidth="1"/>
    <col min="6410" max="6653" width="11.42578125" style="37" customWidth="1"/>
    <col min="6654" max="6654" width="7.85546875" style="37"/>
    <col min="6655" max="6655" width="6.42578125" style="37" customWidth="1"/>
    <col min="6656" max="6656" width="17.5703125" style="37" customWidth="1"/>
    <col min="6657" max="6657" width="26.42578125" style="37" customWidth="1"/>
    <col min="6658" max="6658" width="11.140625" style="37" customWidth="1"/>
    <col min="6659" max="6659" width="12.85546875" style="37" customWidth="1"/>
    <col min="6660" max="6660" width="11.42578125" style="37" bestFit="1" customWidth="1"/>
    <col min="6661" max="6661" width="8.140625" style="37" customWidth="1"/>
    <col min="6662" max="6662" width="5.85546875" style="37" customWidth="1"/>
    <col min="6663" max="6663" width="6.5703125" style="37" customWidth="1"/>
    <col min="6664" max="6664" width="9.5703125" style="37" customWidth="1"/>
    <col min="6665" max="6665" width="13.42578125" style="37" customWidth="1"/>
    <col min="6666" max="6909" width="11.42578125" style="37" customWidth="1"/>
    <col min="6910" max="6910" width="7.85546875" style="37"/>
    <col min="6911" max="6911" width="6.42578125" style="37" customWidth="1"/>
    <col min="6912" max="6912" width="17.5703125" style="37" customWidth="1"/>
    <col min="6913" max="6913" width="26.42578125" style="37" customWidth="1"/>
    <col min="6914" max="6914" width="11.140625" style="37" customWidth="1"/>
    <col min="6915" max="6915" width="12.85546875" style="37" customWidth="1"/>
    <col min="6916" max="6916" width="11.42578125" style="37" bestFit="1" customWidth="1"/>
    <col min="6917" max="6917" width="8.140625" style="37" customWidth="1"/>
    <col min="6918" max="6918" width="5.85546875" style="37" customWidth="1"/>
    <col min="6919" max="6919" width="6.5703125" style="37" customWidth="1"/>
    <col min="6920" max="6920" width="9.5703125" style="37" customWidth="1"/>
    <col min="6921" max="6921" width="13.42578125" style="37" customWidth="1"/>
    <col min="6922" max="7165" width="11.42578125" style="37" customWidth="1"/>
    <col min="7166" max="7166" width="7.85546875" style="37"/>
    <col min="7167" max="7167" width="6.42578125" style="37" customWidth="1"/>
    <col min="7168" max="7168" width="17.5703125" style="37" customWidth="1"/>
    <col min="7169" max="7169" width="26.42578125" style="37" customWidth="1"/>
    <col min="7170" max="7170" width="11.140625" style="37" customWidth="1"/>
    <col min="7171" max="7171" width="12.85546875" style="37" customWidth="1"/>
    <col min="7172" max="7172" width="11.42578125" style="37" bestFit="1" customWidth="1"/>
    <col min="7173" max="7173" width="8.140625" style="37" customWidth="1"/>
    <col min="7174" max="7174" width="5.85546875" style="37" customWidth="1"/>
    <col min="7175" max="7175" width="6.5703125" style="37" customWidth="1"/>
    <col min="7176" max="7176" width="9.5703125" style="37" customWidth="1"/>
    <col min="7177" max="7177" width="13.42578125" style="37" customWidth="1"/>
    <col min="7178" max="7421" width="11.42578125" style="37" customWidth="1"/>
    <col min="7422" max="7422" width="7.85546875" style="37"/>
    <col min="7423" max="7423" width="6.42578125" style="37" customWidth="1"/>
    <col min="7424" max="7424" width="17.5703125" style="37" customWidth="1"/>
    <col min="7425" max="7425" width="26.42578125" style="37" customWidth="1"/>
    <col min="7426" max="7426" width="11.140625" style="37" customWidth="1"/>
    <col min="7427" max="7427" width="12.85546875" style="37" customWidth="1"/>
    <col min="7428" max="7428" width="11.42578125" style="37" bestFit="1" customWidth="1"/>
    <col min="7429" max="7429" width="8.140625" style="37" customWidth="1"/>
    <col min="7430" max="7430" width="5.85546875" style="37" customWidth="1"/>
    <col min="7431" max="7431" width="6.5703125" style="37" customWidth="1"/>
    <col min="7432" max="7432" width="9.5703125" style="37" customWidth="1"/>
    <col min="7433" max="7433" width="13.42578125" style="37" customWidth="1"/>
    <col min="7434" max="7677" width="11.42578125" style="37" customWidth="1"/>
    <col min="7678" max="7678" width="7.85546875" style="37"/>
    <col min="7679" max="7679" width="6.42578125" style="37" customWidth="1"/>
    <col min="7680" max="7680" width="17.5703125" style="37" customWidth="1"/>
    <col min="7681" max="7681" width="26.42578125" style="37" customWidth="1"/>
    <col min="7682" max="7682" width="11.140625" style="37" customWidth="1"/>
    <col min="7683" max="7683" width="12.85546875" style="37" customWidth="1"/>
    <col min="7684" max="7684" width="11.42578125" style="37" bestFit="1" customWidth="1"/>
    <col min="7685" max="7685" width="8.140625" style="37" customWidth="1"/>
    <col min="7686" max="7686" width="5.85546875" style="37" customWidth="1"/>
    <col min="7687" max="7687" width="6.5703125" style="37" customWidth="1"/>
    <col min="7688" max="7688" width="9.5703125" style="37" customWidth="1"/>
    <col min="7689" max="7689" width="13.42578125" style="37" customWidth="1"/>
    <col min="7690" max="7933" width="11.42578125" style="37" customWidth="1"/>
    <col min="7934" max="7934" width="7.85546875" style="37"/>
    <col min="7935" max="7935" width="6.42578125" style="37" customWidth="1"/>
    <col min="7936" max="7936" width="17.5703125" style="37" customWidth="1"/>
    <col min="7937" max="7937" width="26.42578125" style="37" customWidth="1"/>
    <col min="7938" max="7938" width="11.140625" style="37" customWidth="1"/>
    <col min="7939" max="7939" width="12.85546875" style="37" customWidth="1"/>
    <col min="7940" max="7940" width="11.42578125" style="37" bestFit="1" customWidth="1"/>
    <col min="7941" max="7941" width="8.140625" style="37" customWidth="1"/>
    <col min="7942" max="7942" width="5.85546875" style="37" customWidth="1"/>
    <col min="7943" max="7943" width="6.5703125" style="37" customWidth="1"/>
    <col min="7944" max="7944" width="9.5703125" style="37" customWidth="1"/>
    <col min="7945" max="7945" width="13.42578125" style="37" customWidth="1"/>
    <col min="7946" max="8189" width="11.42578125" style="37" customWidth="1"/>
    <col min="8190" max="8190" width="7.85546875" style="37"/>
    <col min="8191" max="8191" width="6.42578125" style="37" customWidth="1"/>
    <col min="8192" max="8192" width="17.5703125" style="37" customWidth="1"/>
    <col min="8193" max="8193" width="26.42578125" style="37" customWidth="1"/>
    <col min="8194" max="8194" width="11.140625" style="37" customWidth="1"/>
    <col min="8195" max="8195" width="12.85546875" style="37" customWidth="1"/>
    <col min="8196" max="8196" width="11.42578125" style="37" bestFit="1" customWidth="1"/>
    <col min="8197" max="8197" width="8.140625" style="37" customWidth="1"/>
    <col min="8198" max="8198" width="5.85546875" style="37" customWidth="1"/>
    <col min="8199" max="8199" width="6.5703125" style="37" customWidth="1"/>
    <col min="8200" max="8200" width="9.5703125" style="37" customWidth="1"/>
    <col min="8201" max="8201" width="13.42578125" style="37" customWidth="1"/>
    <col min="8202" max="8445" width="11.42578125" style="37" customWidth="1"/>
    <col min="8446" max="8446" width="7.85546875" style="37"/>
    <col min="8447" max="8447" width="6.42578125" style="37" customWidth="1"/>
    <col min="8448" max="8448" width="17.5703125" style="37" customWidth="1"/>
    <col min="8449" max="8449" width="26.42578125" style="37" customWidth="1"/>
    <col min="8450" max="8450" width="11.140625" style="37" customWidth="1"/>
    <col min="8451" max="8451" width="12.85546875" style="37" customWidth="1"/>
    <col min="8452" max="8452" width="11.42578125" style="37" bestFit="1" customWidth="1"/>
    <col min="8453" max="8453" width="8.140625" style="37" customWidth="1"/>
    <col min="8454" max="8454" width="5.85546875" style="37" customWidth="1"/>
    <col min="8455" max="8455" width="6.5703125" style="37" customWidth="1"/>
    <col min="8456" max="8456" width="9.5703125" style="37" customWidth="1"/>
    <col min="8457" max="8457" width="13.42578125" style="37" customWidth="1"/>
    <col min="8458" max="8701" width="11.42578125" style="37" customWidth="1"/>
    <col min="8702" max="8702" width="7.85546875" style="37"/>
    <col min="8703" max="8703" width="6.42578125" style="37" customWidth="1"/>
    <col min="8704" max="8704" width="17.5703125" style="37" customWidth="1"/>
    <col min="8705" max="8705" width="26.42578125" style="37" customWidth="1"/>
    <col min="8706" max="8706" width="11.140625" style="37" customWidth="1"/>
    <col min="8707" max="8707" width="12.85546875" style="37" customWidth="1"/>
    <col min="8708" max="8708" width="11.42578125" style="37" bestFit="1" customWidth="1"/>
    <col min="8709" max="8709" width="8.140625" style="37" customWidth="1"/>
    <col min="8710" max="8710" width="5.85546875" style="37" customWidth="1"/>
    <col min="8711" max="8711" width="6.5703125" style="37" customWidth="1"/>
    <col min="8712" max="8712" width="9.5703125" style="37" customWidth="1"/>
    <col min="8713" max="8713" width="13.42578125" style="37" customWidth="1"/>
    <col min="8714" max="8957" width="11.42578125" style="37" customWidth="1"/>
    <col min="8958" max="8958" width="7.85546875" style="37"/>
    <col min="8959" max="8959" width="6.42578125" style="37" customWidth="1"/>
    <col min="8960" max="8960" width="17.5703125" style="37" customWidth="1"/>
    <col min="8961" max="8961" width="26.42578125" style="37" customWidth="1"/>
    <col min="8962" max="8962" width="11.140625" style="37" customWidth="1"/>
    <col min="8963" max="8963" width="12.85546875" style="37" customWidth="1"/>
    <col min="8964" max="8964" width="11.42578125" style="37" bestFit="1" customWidth="1"/>
    <col min="8965" max="8965" width="8.140625" style="37" customWidth="1"/>
    <col min="8966" max="8966" width="5.85546875" style="37" customWidth="1"/>
    <col min="8967" max="8967" width="6.5703125" style="37" customWidth="1"/>
    <col min="8968" max="8968" width="9.5703125" style="37" customWidth="1"/>
    <col min="8969" max="8969" width="13.42578125" style="37" customWidth="1"/>
    <col min="8970" max="9213" width="11.42578125" style="37" customWidth="1"/>
    <col min="9214" max="9214" width="7.85546875" style="37"/>
    <col min="9215" max="9215" width="6.42578125" style="37" customWidth="1"/>
    <col min="9216" max="9216" width="17.5703125" style="37" customWidth="1"/>
    <col min="9217" max="9217" width="26.42578125" style="37" customWidth="1"/>
    <col min="9218" max="9218" width="11.140625" style="37" customWidth="1"/>
    <col min="9219" max="9219" width="12.85546875" style="37" customWidth="1"/>
    <col min="9220" max="9220" width="11.42578125" style="37" bestFit="1" customWidth="1"/>
    <col min="9221" max="9221" width="8.140625" style="37" customWidth="1"/>
    <col min="9222" max="9222" width="5.85546875" style="37" customWidth="1"/>
    <col min="9223" max="9223" width="6.5703125" style="37" customWidth="1"/>
    <col min="9224" max="9224" width="9.5703125" style="37" customWidth="1"/>
    <col min="9225" max="9225" width="13.42578125" style="37" customWidth="1"/>
    <col min="9226" max="9469" width="11.42578125" style="37" customWidth="1"/>
    <col min="9470" max="9470" width="7.85546875" style="37"/>
    <col min="9471" max="9471" width="6.42578125" style="37" customWidth="1"/>
    <col min="9472" max="9472" width="17.5703125" style="37" customWidth="1"/>
    <col min="9473" max="9473" width="26.42578125" style="37" customWidth="1"/>
    <col min="9474" max="9474" width="11.140625" style="37" customWidth="1"/>
    <col min="9475" max="9475" width="12.85546875" style="37" customWidth="1"/>
    <col min="9476" max="9476" width="11.42578125" style="37" bestFit="1" customWidth="1"/>
    <col min="9477" max="9477" width="8.140625" style="37" customWidth="1"/>
    <col min="9478" max="9478" width="5.85546875" style="37" customWidth="1"/>
    <col min="9479" max="9479" width="6.5703125" style="37" customWidth="1"/>
    <col min="9480" max="9480" width="9.5703125" style="37" customWidth="1"/>
    <col min="9481" max="9481" width="13.42578125" style="37" customWidth="1"/>
    <col min="9482" max="9725" width="11.42578125" style="37" customWidth="1"/>
    <col min="9726" max="9726" width="7.85546875" style="37"/>
    <col min="9727" max="9727" width="6.42578125" style="37" customWidth="1"/>
    <col min="9728" max="9728" width="17.5703125" style="37" customWidth="1"/>
    <col min="9729" max="9729" width="26.42578125" style="37" customWidth="1"/>
    <col min="9730" max="9730" width="11.140625" style="37" customWidth="1"/>
    <col min="9731" max="9731" width="12.85546875" style="37" customWidth="1"/>
    <col min="9732" max="9732" width="11.42578125" style="37" bestFit="1" customWidth="1"/>
    <col min="9733" max="9733" width="8.140625" style="37" customWidth="1"/>
    <col min="9734" max="9734" width="5.85546875" style="37" customWidth="1"/>
    <col min="9735" max="9735" width="6.5703125" style="37" customWidth="1"/>
    <col min="9736" max="9736" width="9.5703125" style="37" customWidth="1"/>
    <col min="9737" max="9737" width="13.42578125" style="37" customWidth="1"/>
    <col min="9738" max="9981" width="11.42578125" style="37" customWidth="1"/>
    <col min="9982" max="9982" width="7.85546875" style="37"/>
    <col min="9983" max="9983" width="6.42578125" style="37" customWidth="1"/>
    <col min="9984" max="9984" width="17.5703125" style="37" customWidth="1"/>
    <col min="9985" max="9985" width="26.42578125" style="37" customWidth="1"/>
    <col min="9986" max="9986" width="11.140625" style="37" customWidth="1"/>
    <col min="9987" max="9987" width="12.85546875" style="37" customWidth="1"/>
    <col min="9988" max="9988" width="11.42578125" style="37" bestFit="1" customWidth="1"/>
    <col min="9989" max="9989" width="8.140625" style="37" customWidth="1"/>
    <col min="9990" max="9990" width="5.85546875" style="37" customWidth="1"/>
    <col min="9991" max="9991" width="6.5703125" style="37" customWidth="1"/>
    <col min="9992" max="9992" width="9.5703125" style="37" customWidth="1"/>
    <col min="9993" max="9993" width="13.42578125" style="37" customWidth="1"/>
    <col min="9994" max="10237" width="11.42578125" style="37" customWidth="1"/>
    <col min="10238" max="10238" width="7.85546875" style="37"/>
    <col min="10239" max="10239" width="6.42578125" style="37" customWidth="1"/>
    <col min="10240" max="10240" width="17.5703125" style="37" customWidth="1"/>
    <col min="10241" max="10241" width="26.42578125" style="37" customWidth="1"/>
    <col min="10242" max="10242" width="11.140625" style="37" customWidth="1"/>
    <col min="10243" max="10243" width="12.85546875" style="37" customWidth="1"/>
    <col min="10244" max="10244" width="11.42578125" style="37" bestFit="1" customWidth="1"/>
    <col min="10245" max="10245" width="8.140625" style="37" customWidth="1"/>
    <col min="10246" max="10246" width="5.85546875" style="37" customWidth="1"/>
    <col min="10247" max="10247" width="6.5703125" style="37" customWidth="1"/>
    <col min="10248" max="10248" width="9.5703125" style="37" customWidth="1"/>
    <col min="10249" max="10249" width="13.42578125" style="37" customWidth="1"/>
    <col min="10250" max="10493" width="11.42578125" style="37" customWidth="1"/>
    <col min="10494" max="10494" width="7.85546875" style="37"/>
    <col min="10495" max="10495" width="6.42578125" style="37" customWidth="1"/>
    <col min="10496" max="10496" width="17.5703125" style="37" customWidth="1"/>
    <col min="10497" max="10497" width="26.42578125" style="37" customWidth="1"/>
    <col min="10498" max="10498" width="11.140625" style="37" customWidth="1"/>
    <col min="10499" max="10499" width="12.85546875" style="37" customWidth="1"/>
    <col min="10500" max="10500" width="11.42578125" style="37" bestFit="1" customWidth="1"/>
    <col min="10501" max="10501" width="8.140625" style="37" customWidth="1"/>
    <col min="10502" max="10502" width="5.85546875" style="37" customWidth="1"/>
    <col min="10503" max="10503" width="6.5703125" style="37" customWidth="1"/>
    <col min="10504" max="10504" width="9.5703125" style="37" customWidth="1"/>
    <col min="10505" max="10505" width="13.42578125" style="37" customWidth="1"/>
    <col min="10506" max="10749" width="11.42578125" style="37" customWidth="1"/>
    <col min="10750" max="10750" width="7.85546875" style="37"/>
    <col min="10751" max="10751" width="6.42578125" style="37" customWidth="1"/>
    <col min="10752" max="10752" width="17.5703125" style="37" customWidth="1"/>
    <col min="10753" max="10753" width="26.42578125" style="37" customWidth="1"/>
    <col min="10754" max="10754" width="11.140625" style="37" customWidth="1"/>
    <col min="10755" max="10755" width="12.85546875" style="37" customWidth="1"/>
    <col min="10756" max="10756" width="11.42578125" style="37" bestFit="1" customWidth="1"/>
    <col min="10757" max="10757" width="8.140625" style="37" customWidth="1"/>
    <col min="10758" max="10758" width="5.85546875" style="37" customWidth="1"/>
    <col min="10759" max="10759" width="6.5703125" style="37" customWidth="1"/>
    <col min="10760" max="10760" width="9.5703125" style="37" customWidth="1"/>
    <col min="10761" max="10761" width="13.42578125" style="37" customWidth="1"/>
    <col min="10762" max="11005" width="11.42578125" style="37" customWidth="1"/>
    <col min="11006" max="11006" width="7.85546875" style="37"/>
    <col min="11007" max="11007" width="6.42578125" style="37" customWidth="1"/>
    <col min="11008" max="11008" width="17.5703125" style="37" customWidth="1"/>
    <col min="11009" max="11009" width="26.42578125" style="37" customWidth="1"/>
    <col min="11010" max="11010" width="11.140625" style="37" customWidth="1"/>
    <col min="11011" max="11011" width="12.85546875" style="37" customWidth="1"/>
    <col min="11012" max="11012" width="11.42578125" style="37" bestFit="1" customWidth="1"/>
    <col min="11013" max="11013" width="8.140625" style="37" customWidth="1"/>
    <col min="11014" max="11014" width="5.85546875" style="37" customWidth="1"/>
    <col min="11015" max="11015" width="6.5703125" style="37" customWidth="1"/>
    <col min="11016" max="11016" width="9.5703125" style="37" customWidth="1"/>
    <col min="11017" max="11017" width="13.42578125" style="37" customWidth="1"/>
    <col min="11018" max="11261" width="11.42578125" style="37" customWidth="1"/>
    <col min="11262" max="11262" width="7.85546875" style="37"/>
    <col min="11263" max="11263" width="6.42578125" style="37" customWidth="1"/>
    <col min="11264" max="11264" width="17.5703125" style="37" customWidth="1"/>
    <col min="11265" max="11265" width="26.42578125" style="37" customWidth="1"/>
    <col min="11266" max="11266" width="11.140625" style="37" customWidth="1"/>
    <col min="11267" max="11267" width="12.85546875" style="37" customWidth="1"/>
    <col min="11268" max="11268" width="11.42578125" style="37" bestFit="1" customWidth="1"/>
    <col min="11269" max="11269" width="8.140625" style="37" customWidth="1"/>
    <col min="11270" max="11270" width="5.85546875" style="37" customWidth="1"/>
    <col min="11271" max="11271" width="6.5703125" style="37" customWidth="1"/>
    <col min="11272" max="11272" width="9.5703125" style="37" customWidth="1"/>
    <col min="11273" max="11273" width="13.42578125" style="37" customWidth="1"/>
    <col min="11274" max="11517" width="11.42578125" style="37" customWidth="1"/>
    <col min="11518" max="11518" width="7.85546875" style="37"/>
    <col min="11519" max="11519" width="6.42578125" style="37" customWidth="1"/>
    <col min="11520" max="11520" width="17.5703125" style="37" customWidth="1"/>
    <col min="11521" max="11521" width="26.42578125" style="37" customWidth="1"/>
    <col min="11522" max="11522" width="11.140625" style="37" customWidth="1"/>
    <col min="11523" max="11523" width="12.85546875" style="37" customWidth="1"/>
    <col min="11524" max="11524" width="11.42578125" style="37" bestFit="1" customWidth="1"/>
    <col min="11525" max="11525" width="8.140625" style="37" customWidth="1"/>
    <col min="11526" max="11526" width="5.85546875" style="37" customWidth="1"/>
    <col min="11527" max="11527" width="6.5703125" style="37" customWidth="1"/>
    <col min="11528" max="11528" width="9.5703125" style="37" customWidth="1"/>
    <col min="11529" max="11529" width="13.42578125" style="37" customWidth="1"/>
    <col min="11530" max="11773" width="11.42578125" style="37" customWidth="1"/>
    <col min="11774" max="11774" width="7.85546875" style="37"/>
    <col min="11775" max="11775" width="6.42578125" style="37" customWidth="1"/>
    <col min="11776" max="11776" width="17.5703125" style="37" customWidth="1"/>
    <col min="11777" max="11777" width="26.42578125" style="37" customWidth="1"/>
    <col min="11778" max="11778" width="11.140625" style="37" customWidth="1"/>
    <col min="11779" max="11779" width="12.85546875" style="37" customWidth="1"/>
    <col min="11780" max="11780" width="11.42578125" style="37" bestFit="1" customWidth="1"/>
    <col min="11781" max="11781" width="8.140625" style="37" customWidth="1"/>
    <col min="11782" max="11782" width="5.85546875" style="37" customWidth="1"/>
    <col min="11783" max="11783" width="6.5703125" style="37" customWidth="1"/>
    <col min="11784" max="11784" width="9.5703125" style="37" customWidth="1"/>
    <col min="11785" max="11785" width="13.42578125" style="37" customWidth="1"/>
    <col min="11786" max="12029" width="11.42578125" style="37" customWidth="1"/>
    <col min="12030" max="12030" width="7.85546875" style="37"/>
    <col min="12031" max="12031" width="6.42578125" style="37" customWidth="1"/>
    <col min="12032" max="12032" width="17.5703125" style="37" customWidth="1"/>
    <col min="12033" max="12033" width="26.42578125" style="37" customWidth="1"/>
    <col min="12034" max="12034" width="11.140625" style="37" customWidth="1"/>
    <col min="12035" max="12035" width="12.85546875" style="37" customWidth="1"/>
    <col min="12036" max="12036" width="11.42578125" style="37" bestFit="1" customWidth="1"/>
    <col min="12037" max="12037" width="8.140625" style="37" customWidth="1"/>
    <col min="12038" max="12038" width="5.85546875" style="37" customWidth="1"/>
    <col min="12039" max="12039" width="6.5703125" style="37" customWidth="1"/>
    <col min="12040" max="12040" width="9.5703125" style="37" customWidth="1"/>
    <col min="12041" max="12041" width="13.42578125" style="37" customWidth="1"/>
    <col min="12042" max="12285" width="11.42578125" style="37" customWidth="1"/>
    <col min="12286" max="12286" width="7.85546875" style="37"/>
    <col min="12287" max="12287" width="6.42578125" style="37" customWidth="1"/>
    <col min="12288" max="12288" width="17.5703125" style="37" customWidth="1"/>
    <col min="12289" max="12289" width="26.42578125" style="37" customWidth="1"/>
    <col min="12290" max="12290" width="11.140625" style="37" customWidth="1"/>
    <col min="12291" max="12291" width="12.85546875" style="37" customWidth="1"/>
    <col min="12292" max="12292" width="11.42578125" style="37" bestFit="1" customWidth="1"/>
    <col min="12293" max="12293" width="8.140625" style="37" customWidth="1"/>
    <col min="12294" max="12294" width="5.85546875" style="37" customWidth="1"/>
    <col min="12295" max="12295" width="6.5703125" style="37" customWidth="1"/>
    <col min="12296" max="12296" width="9.5703125" style="37" customWidth="1"/>
    <col min="12297" max="12297" width="13.42578125" style="37" customWidth="1"/>
    <col min="12298" max="12541" width="11.42578125" style="37" customWidth="1"/>
    <col min="12542" max="12542" width="7.85546875" style="37"/>
    <col min="12543" max="12543" width="6.42578125" style="37" customWidth="1"/>
    <col min="12544" max="12544" width="17.5703125" style="37" customWidth="1"/>
    <col min="12545" max="12545" width="26.42578125" style="37" customWidth="1"/>
    <col min="12546" max="12546" width="11.140625" style="37" customWidth="1"/>
    <col min="12547" max="12547" width="12.85546875" style="37" customWidth="1"/>
    <col min="12548" max="12548" width="11.42578125" style="37" bestFit="1" customWidth="1"/>
    <col min="12549" max="12549" width="8.140625" style="37" customWidth="1"/>
    <col min="12550" max="12550" width="5.85546875" style="37" customWidth="1"/>
    <col min="12551" max="12551" width="6.5703125" style="37" customWidth="1"/>
    <col min="12552" max="12552" width="9.5703125" style="37" customWidth="1"/>
    <col min="12553" max="12553" width="13.42578125" style="37" customWidth="1"/>
    <col min="12554" max="12797" width="11.42578125" style="37" customWidth="1"/>
    <col min="12798" max="12798" width="7.85546875" style="37"/>
    <col min="12799" max="12799" width="6.42578125" style="37" customWidth="1"/>
    <col min="12800" max="12800" width="17.5703125" style="37" customWidth="1"/>
    <col min="12801" max="12801" width="26.42578125" style="37" customWidth="1"/>
    <col min="12802" max="12802" width="11.140625" style="37" customWidth="1"/>
    <col min="12803" max="12803" width="12.85546875" style="37" customWidth="1"/>
    <col min="12804" max="12804" width="11.42578125" style="37" bestFit="1" customWidth="1"/>
    <col min="12805" max="12805" width="8.140625" style="37" customWidth="1"/>
    <col min="12806" max="12806" width="5.85546875" style="37" customWidth="1"/>
    <col min="12807" max="12807" width="6.5703125" style="37" customWidth="1"/>
    <col min="12808" max="12808" width="9.5703125" style="37" customWidth="1"/>
    <col min="12809" max="12809" width="13.42578125" style="37" customWidth="1"/>
    <col min="12810" max="13053" width="11.42578125" style="37" customWidth="1"/>
    <col min="13054" max="13054" width="7.85546875" style="37"/>
    <col min="13055" max="13055" width="6.42578125" style="37" customWidth="1"/>
    <col min="13056" max="13056" width="17.5703125" style="37" customWidth="1"/>
    <col min="13057" max="13057" width="26.42578125" style="37" customWidth="1"/>
    <col min="13058" max="13058" width="11.140625" style="37" customWidth="1"/>
    <col min="13059" max="13059" width="12.85546875" style="37" customWidth="1"/>
    <col min="13060" max="13060" width="11.42578125" style="37" bestFit="1" customWidth="1"/>
    <col min="13061" max="13061" width="8.140625" style="37" customWidth="1"/>
    <col min="13062" max="13062" width="5.85546875" style="37" customWidth="1"/>
    <col min="13063" max="13063" width="6.5703125" style="37" customWidth="1"/>
    <col min="13064" max="13064" width="9.5703125" style="37" customWidth="1"/>
    <col min="13065" max="13065" width="13.42578125" style="37" customWidth="1"/>
    <col min="13066" max="13309" width="11.42578125" style="37" customWidth="1"/>
    <col min="13310" max="13310" width="7.85546875" style="37"/>
    <col min="13311" max="13311" width="6.42578125" style="37" customWidth="1"/>
    <col min="13312" max="13312" width="17.5703125" style="37" customWidth="1"/>
    <col min="13313" max="13313" width="26.42578125" style="37" customWidth="1"/>
    <col min="13314" max="13314" width="11.140625" style="37" customWidth="1"/>
    <col min="13315" max="13315" width="12.85546875" style="37" customWidth="1"/>
    <col min="13316" max="13316" width="11.42578125" style="37" bestFit="1" customWidth="1"/>
    <col min="13317" max="13317" width="8.140625" style="37" customWidth="1"/>
    <col min="13318" max="13318" width="5.85546875" style="37" customWidth="1"/>
    <col min="13319" max="13319" width="6.5703125" style="37" customWidth="1"/>
    <col min="13320" max="13320" width="9.5703125" style="37" customWidth="1"/>
    <col min="13321" max="13321" width="13.42578125" style="37" customWidth="1"/>
    <col min="13322" max="13565" width="11.42578125" style="37" customWidth="1"/>
    <col min="13566" max="13566" width="7.85546875" style="37"/>
    <col min="13567" max="13567" width="6.42578125" style="37" customWidth="1"/>
    <col min="13568" max="13568" width="17.5703125" style="37" customWidth="1"/>
    <col min="13569" max="13569" width="26.42578125" style="37" customWidth="1"/>
    <col min="13570" max="13570" width="11.140625" style="37" customWidth="1"/>
    <col min="13571" max="13571" width="12.85546875" style="37" customWidth="1"/>
    <col min="13572" max="13572" width="11.42578125" style="37" bestFit="1" customWidth="1"/>
    <col min="13573" max="13573" width="8.140625" style="37" customWidth="1"/>
    <col min="13574" max="13574" width="5.85546875" style="37" customWidth="1"/>
    <col min="13575" max="13575" width="6.5703125" style="37" customWidth="1"/>
    <col min="13576" max="13576" width="9.5703125" style="37" customWidth="1"/>
    <col min="13577" max="13577" width="13.42578125" style="37" customWidth="1"/>
    <col min="13578" max="13821" width="11.42578125" style="37" customWidth="1"/>
    <col min="13822" max="13822" width="7.85546875" style="37"/>
    <col min="13823" max="13823" width="6.42578125" style="37" customWidth="1"/>
    <col min="13824" max="13824" width="17.5703125" style="37" customWidth="1"/>
    <col min="13825" max="13825" width="26.42578125" style="37" customWidth="1"/>
    <col min="13826" max="13826" width="11.140625" style="37" customWidth="1"/>
    <col min="13827" max="13827" width="12.85546875" style="37" customWidth="1"/>
    <col min="13828" max="13828" width="11.42578125" style="37" bestFit="1" customWidth="1"/>
    <col min="13829" max="13829" width="8.140625" style="37" customWidth="1"/>
    <col min="13830" max="13830" width="5.85546875" style="37" customWidth="1"/>
    <col min="13831" max="13831" width="6.5703125" style="37" customWidth="1"/>
    <col min="13832" max="13832" width="9.5703125" style="37" customWidth="1"/>
    <col min="13833" max="13833" width="13.42578125" style="37" customWidth="1"/>
    <col min="13834" max="14077" width="11.42578125" style="37" customWidth="1"/>
    <col min="14078" max="14078" width="7.85546875" style="37"/>
    <col min="14079" max="14079" width="6.42578125" style="37" customWidth="1"/>
    <col min="14080" max="14080" width="17.5703125" style="37" customWidth="1"/>
    <col min="14081" max="14081" width="26.42578125" style="37" customWidth="1"/>
    <col min="14082" max="14082" width="11.140625" style="37" customWidth="1"/>
    <col min="14083" max="14083" width="12.85546875" style="37" customWidth="1"/>
    <col min="14084" max="14084" width="11.42578125" style="37" bestFit="1" customWidth="1"/>
    <col min="14085" max="14085" width="8.140625" style="37" customWidth="1"/>
    <col min="14086" max="14086" width="5.85546875" style="37" customWidth="1"/>
    <col min="14087" max="14087" width="6.5703125" style="37" customWidth="1"/>
    <col min="14088" max="14088" width="9.5703125" style="37" customWidth="1"/>
    <col min="14089" max="14089" width="13.42578125" style="37" customWidth="1"/>
    <col min="14090" max="14333" width="11.42578125" style="37" customWidth="1"/>
    <col min="14334" max="14334" width="7.85546875" style="37"/>
    <col min="14335" max="14335" width="6.42578125" style="37" customWidth="1"/>
    <col min="14336" max="14336" width="17.5703125" style="37" customWidth="1"/>
    <col min="14337" max="14337" width="26.42578125" style="37" customWidth="1"/>
    <col min="14338" max="14338" width="11.140625" style="37" customWidth="1"/>
    <col min="14339" max="14339" width="12.85546875" style="37" customWidth="1"/>
    <col min="14340" max="14340" width="11.42578125" style="37" bestFit="1" customWidth="1"/>
    <col min="14341" max="14341" width="8.140625" style="37" customWidth="1"/>
    <col min="14342" max="14342" width="5.85546875" style="37" customWidth="1"/>
    <col min="14343" max="14343" width="6.5703125" style="37" customWidth="1"/>
    <col min="14344" max="14344" width="9.5703125" style="37" customWidth="1"/>
    <col min="14345" max="14345" width="13.42578125" style="37" customWidth="1"/>
    <col min="14346" max="14589" width="11.42578125" style="37" customWidth="1"/>
    <col min="14590" max="14590" width="7.85546875" style="37"/>
    <col min="14591" max="14591" width="6.42578125" style="37" customWidth="1"/>
    <col min="14592" max="14592" width="17.5703125" style="37" customWidth="1"/>
    <col min="14593" max="14593" width="26.42578125" style="37" customWidth="1"/>
    <col min="14594" max="14594" width="11.140625" style="37" customWidth="1"/>
    <col min="14595" max="14595" width="12.85546875" style="37" customWidth="1"/>
    <col min="14596" max="14596" width="11.42578125" style="37" bestFit="1" customWidth="1"/>
    <col min="14597" max="14597" width="8.140625" style="37" customWidth="1"/>
    <col min="14598" max="14598" width="5.85546875" style="37" customWidth="1"/>
    <col min="14599" max="14599" width="6.5703125" style="37" customWidth="1"/>
    <col min="14600" max="14600" width="9.5703125" style="37" customWidth="1"/>
    <col min="14601" max="14601" width="13.42578125" style="37" customWidth="1"/>
    <col min="14602" max="14845" width="11.42578125" style="37" customWidth="1"/>
    <col min="14846" max="14846" width="7.85546875" style="37"/>
    <col min="14847" max="14847" width="6.42578125" style="37" customWidth="1"/>
    <col min="14848" max="14848" width="17.5703125" style="37" customWidth="1"/>
    <col min="14849" max="14849" width="26.42578125" style="37" customWidth="1"/>
    <col min="14850" max="14850" width="11.140625" style="37" customWidth="1"/>
    <col min="14851" max="14851" width="12.85546875" style="37" customWidth="1"/>
    <col min="14852" max="14852" width="11.42578125" style="37" bestFit="1" customWidth="1"/>
    <col min="14853" max="14853" width="8.140625" style="37" customWidth="1"/>
    <col min="14854" max="14854" width="5.85546875" style="37" customWidth="1"/>
    <col min="14855" max="14855" width="6.5703125" style="37" customWidth="1"/>
    <col min="14856" max="14856" width="9.5703125" style="37" customWidth="1"/>
    <col min="14857" max="14857" width="13.42578125" style="37" customWidth="1"/>
    <col min="14858" max="15101" width="11.42578125" style="37" customWidth="1"/>
    <col min="15102" max="15102" width="7.85546875" style="37"/>
    <col min="15103" max="15103" width="6.42578125" style="37" customWidth="1"/>
    <col min="15104" max="15104" width="17.5703125" style="37" customWidth="1"/>
    <col min="15105" max="15105" width="26.42578125" style="37" customWidth="1"/>
    <col min="15106" max="15106" width="11.140625" style="37" customWidth="1"/>
    <col min="15107" max="15107" width="12.85546875" style="37" customWidth="1"/>
    <col min="15108" max="15108" width="11.42578125" style="37" bestFit="1" customWidth="1"/>
    <col min="15109" max="15109" width="8.140625" style="37" customWidth="1"/>
    <col min="15110" max="15110" width="5.85546875" style="37" customWidth="1"/>
    <col min="15111" max="15111" width="6.5703125" style="37" customWidth="1"/>
    <col min="15112" max="15112" width="9.5703125" style="37" customWidth="1"/>
    <col min="15113" max="15113" width="13.42578125" style="37" customWidth="1"/>
    <col min="15114" max="15357" width="11.42578125" style="37" customWidth="1"/>
    <col min="15358" max="15358" width="7.85546875" style="37"/>
    <col min="15359" max="15359" width="6.42578125" style="37" customWidth="1"/>
    <col min="15360" max="15360" width="17.5703125" style="37" customWidth="1"/>
    <col min="15361" max="15361" width="26.42578125" style="37" customWidth="1"/>
    <col min="15362" max="15362" width="11.140625" style="37" customWidth="1"/>
    <col min="15363" max="15363" width="12.85546875" style="37" customWidth="1"/>
    <col min="15364" max="15364" width="11.42578125" style="37" bestFit="1" customWidth="1"/>
    <col min="15365" max="15365" width="8.140625" style="37" customWidth="1"/>
    <col min="15366" max="15366" width="5.85546875" style="37" customWidth="1"/>
    <col min="15367" max="15367" width="6.5703125" style="37" customWidth="1"/>
    <col min="15368" max="15368" width="9.5703125" style="37" customWidth="1"/>
    <col min="15369" max="15369" width="13.42578125" style="37" customWidth="1"/>
    <col min="15370" max="15613" width="11.42578125" style="37" customWidth="1"/>
    <col min="15614" max="15614" width="7.85546875" style="37"/>
    <col min="15615" max="15615" width="6.42578125" style="37" customWidth="1"/>
    <col min="15616" max="15616" width="17.5703125" style="37" customWidth="1"/>
    <col min="15617" max="15617" width="26.42578125" style="37" customWidth="1"/>
    <col min="15618" max="15618" width="11.140625" style="37" customWidth="1"/>
    <col min="15619" max="15619" width="12.85546875" style="37" customWidth="1"/>
    <col min="15620" max="15620" width="11.42578125" style="37" bestFit="1" customWidth="1"/>
    <col min="15621" max="15621" width="8.140625" style="37" customWidth="1"/>
    <col min="15622" max="15622" width="5.85546875" style="37" customWidth="1"/>
    <col min="15623" max="15623" width="6.5703125" style="37" customWidth="1"/>
    <col min="15624" max="15624" width="9.5703125" style="37" customWidth="1"/>
    <col min="15625" max="15625" width="13.42578125" style="37" customWidth="1"/>
    <col min="15626" max="15869" width="11.42578125" style="37" customWidth="1"/>
    <col min="15870" max="15870" width="7.85546875" style="37"/>
    <col min="15871" max="15871" width="6.42578125" style="37" customWidth="1"/>
    <col min="15872" max="15872" width="17.5703125" style="37" customWidth="1"/>
    <col min="15873" max="15873" width="26.42578125" style="37" customWidth="1"/>
    <col min="15874" max="15874" width="11.140625" style="37" customWidth="1"/>
    <col min="15875" max="15875" width="12.85546875" style="37" customWidth="1"/>
    <col min="15876" max="15876" width="11.42578125" style="37" bestFit="1" customWidth="1"/>
    <col min="15877" max="15877" width="8.140625" style="37" customWidth="1"/>
    <col min="15878" max="15878" width="5.85546875" style="37" customWidth="1"/>
    <col min="15879" max="15879" width="6.5703125" style="37" customWidth="1"/>
    <col min="15880" max="15880" width="9.5703125" style="37" customWidth="1"/>
    <col min="15881" max="15881" width="13.42578125" style="37" customWidth="1"/>
    <col min="15882" max="16125" width="11.42578125" style="37" customWidth="1"/>
    <col min="16126" max="16126" width="7.85546875" style="37"/>
    <col min="16127" max="16127" width="6.42578125" style="37" customWidth="1"/>
    <col min="16128" max="16128" width="17.5703125" style="37" customWidth="1"/>
    <col min="16129" max="16129" width="26.42578125" style="37" customWidth="1"/>
    <col min="16130" max="16130" width="11.140625" style="37" customWidth="1"/>
    <col min="16131" max="16131" width="12.85546875" style="37" customWidth="1"/>
    <col min="16132" max="16132" width="11.42578125" style="37" bestFit="1" customWidth="1"/>
    <col min="16133" max="16133" width="8.140625" style="37" customWidth="1"/>
    <col min="16134" max="16134" width="5.85546875" style="37" customWidth="1"/>
    <col min="16135" max="16135" width="6.5703125" style="37" customWidth="1"/>
    <col min="16136" max="16136" width="9.5703125" style="37" customWidth="1"/>
    <col min="16137" max="16137" width="13.42578125" style="37" customWidth="1"/>
    <col min="16138" max="16381" width="11.42578125" style="37" customWidth="1"/>
    <col min="16382" max="16384" width="7.85546875" style="37"/>
  </cols>
  <sheetData>
    <row r="1" spans="1:36" ht="15" thickBot="1">
      <c r="A1" s="75"/>
      <c r="B1" s="922" t="s">
        <v>0</v>
      </c>
      <c r="C1" s="923"/>
      <c r="D1" s="295" t="s">
        <v>173</v>
      </c>
      <c r="E1" s="924" t="s">
        <v>31</v>
      </c>
      <c r="F1" s="925"/>
      <c r="G1" s="924" t="s">
        <v>6</v>
      </c>
      <c r="H1" s="926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ht="27" customHeight="1" thickBot="1">
      <c r="A2" s="75"/>
      <c r="B2" s="927" t="str">
        <f>'Time Sheet-Adm'!G2</f>
        <v>Your Name</v>
      </c>
      <c r="C2" s="921"/>
      <c r="D2" s="618">
        <f>'Time Sheet-Adm'!B2</f>
        <v>7</v>
      </c>
      <c r="E2" s="928">
        <f ca="1">LOOKUP(G2,Period!A3:A60,Period!C3:C56)</f>
        <v>45675</v>
      </c>
      <c r="F2" s="929"/>
      <c r="G2" s="930">
        <v>4</v>
      </c>
      <c r="H2" s="931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6" ht="21" thickBot="1">
      <c r="A3" s="75"/>
      <c r="B3" s="288"/>
      <c r="C3" s="74"/>
      <c r="D3" s="74"/>
      <c r="E3" s="77"/>
      <c r="F3" s="48"/>
      <c r="G3" s="78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36" ht="24.75" thickBot="1">
      <c r="A4" s="75"/>
      <c r="B4" s="916" t="s">
        <v>166</v>
      </c>
      <c r="C4" s="917"/>
      <c r="D4" s="291" t="s">
        <v>167</v>
      </c>
      <c r="E4" s="292" t="s">
        <v>168</v>
      </c>
      <c r="F4" s="918" t="s">
        <v>194</v>
      </c>
      <c r="G4" s="907"/>
      <c r="H4" s="907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21" thickBot="1">
      <c r="A5" s="75"/>
      <c r="B5" s="920" t="str">
        <f>'Time Sheet-Adm'!I8</f>
        <v>Full Name</v>
      </c>
      <c r="C5" s="921"/>
      <c r="D5" s="418"/>
      <c r="E5" s="419"/>
      <c r="F5" s="919"/>
      <c r="G5" s="908"/>
      <c r="H5" s="90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36">
      <c r="B6" s="75"/>
      <c r="C6" s="75"/>
      <c r="D6" s="75"/>
      <c r="E6" s="75"/>
      <c r="G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6">
      <c r="A7" s="909" t="s">
        <v>21</v>
      </c>
      <c r="B7" s="909"/>
      <c r="C7" s="909"/>
      <c r="D7" s="909"/>
      <c r="E7" s="909"/>
      <c r="F7" s="909"/>
      <c r="G7" s="909"/>
      <c r="H7" s="909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>
      <c r="A8" s="909"/>
      <c r="B8" s="909"/>
      <c r="C8" s="909"/>
      <c r="D8" s="909"/>
      <c r="E8" s="909"/>
      <c r="F8" s="909"/>
      <c r="G8" s="909"/>
      <c r="H8" s="909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</row>
    <row r="9" spans="1:36">
      <c r="A9" s="75"/>
      <c r="B9" s="76"/>
      <c r="C9" s="76"/>
      <c r="D9" s="76"/>
      <c r="E9" s="76"/>
      <c r="F9" s="76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</row>
    <row r="10" spans="1:3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</row>
    <row r="11" spans="1:36" ht="70.5" thickBot="1">
      <c r="B11" s="49" t="s">
        <v>83</v>
      </c>
      <c r="C11" s="50" t="s">
        <v>3</v>
      </c>
      <c r="D11" s="51" t="s">
        <v>84</v>
      </c>
      <c r="E11" s="52" t="s">
        <v>85</v>
      </c>
      <c r="F11" s="53" t="s">
        <v>86</v>
      </c>
      <c r="G11" s="75"/>
      <c r="H11" s="79" t="s">
        <v>87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</row>
    <row r="12" spans="1:36" ht="21" customHeight="1">
      <c r="A12" s="75"/>
      <c r="B12" s="54" t="s">
        <v>88</v>
      </c>
      <c r="C12" s="55">
        <f t="shared" ref="C12:C17" ca="1" si="0">C13-1</f>
        <v>45669</v>
      </c>
      <c r="D12" s="39"/>
      <c r="E12" s="40"/>
      <c r="F12" s="41"/>
      <c r="G12" s="910"/>
      <c r="H12" s="911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21" customHeight="1">
      <c r="A13" s="75"/>
      <c r="B13" s="54" t="s">
        <v>89</v>
      </c>
      <c r="C13" s="55">
        <f t="shared" ca="1" si="0"/>
        <v>45670</v>
      </c>
      <c r="D13" s="42"/>
      <c r="E13" s="43"/>
      <c r="F13" s="44"/>
      <c r="G13" s="910"/>
      <c r="H13" s="911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36" ht="21" customHeight="1">
      <c r="A14" s="75"/>
      <c r="B14" s="54" t="s">
        <v>90</v>
      </c>
      <c r="C14" s="55">
        <f t="shared" ca="1" si="0"/>
        <v>45671</v>
      </c>
      <c r="D14" s="42">
        <v>0</v>
      </c>
      <c r="E14" s="43"/>
      <c r="F14" s="44"/>
      <c r="G14" s="910"/>
      <c r="H14" s="911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1:36" ht="21" customHeight="1">
      <c r="A15" s="75"/>
      <c r="B15" s="54" t="s">
        <v>91</v>
      </c>
      <c r="C15" s="55">
        <f t="shared" ca="1" si="0"/>
        <v>45672</v>
      </c>
      <c r="D15" s="42"/>
      <c r="E15" s="43"/>
      <c r="F15" s="44"/>
      <c r="G15" s="910"/>
      <c r="H15" s="911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</row>
    <row r="16" spans="1:36" ht="21" customHeight="1">
      <c r="A16" s="75"/>
      <c r="B16" s="54" t="s">
        <v>92</v>
      </c>
      <c r="C16" s="55">
        <f t="shared" ca="1" si="0"/>
        <v>45673</v>
      </c>
      <c r="D16" s="42"/>
      <c r="E16" s="43"/>
      <c r="F16" s="44"/>
      <c r="G16" s="910"/>
      <c r="H16" s="911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36" ht="21" customHeight="1">
      <c r="A17" s="75"/>
      <c r="B17" s="54" t="s">
        <v>93</v>
      </c>
      <c r="C17" s="55">
        <f t="shared" ca="1" si="0"/>
        <v>45674</v>
      </c>
      <c r="D17" s="42"/>
      <c r="E17" s="43"/>
      <c r="F17" s="44"/>
      <c r="G17" s="910"/>
      <c r="H17" s="911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</row>
    <row r="18" spans="1:36" ht="21" customHeight="1" thickBot="1">
      <c r="A18" s="75"/>
      <c r="B18" s="56" t="s">
        <v>94</v>
      </c>
      <c r="C18" s="57">
        <f ca="1">E2</f>
        <v>45675</v>
      </c>
      <c r="D18" s="45"/>
      <c r="E18" s="46"/>
      <c r="F18" s="47"/>
      <c r="G18" s="912"/>
      <c r="H18" s="913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1:36" ht="18.75" thickBot="1">
      <c r="A19" s="75"/>
      <c r="B19" s="605"/>
      <c r="C19" s="606" t="s">
        <v>1</v>
      </c>
      <c r="D19" s="607">
        <f>COUNTIF(D12:D18,"X")</f>
        <v>0</v>
      </c>
      <c r="E19" s="608">
        <f t="shared" ref="E19:F19" si="1">COUNTIF(E12:E18,"X")</f>
        <v>0</v>
      </c>
      <c r="F19" s="609">
        <f t="shared" si="1"/>
        <v>0</v>
      </c>
      <c r="G19" s="610"/>
      <c r="H19" s="611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</row>
    <row r="20" spans="1:36" ht="18">
      <c r="A20" s="75"/>
      <c r="B20" s="85"/>
      <c r="C20" s="86" t="s">
        <v>95</v>
      </c>
      <c r="D20" s="87">
        <v>14</v>
      </c>
      <c r="E20" s="87">
        <v>23</v>
      </c>
      <c r="F20" s="87">
        <v>23</v>
      </c>
      <c r="G20" s="85"/>
      <c r="H20" s="8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</row>
    <row r="21" spans="1:36" ht="15" thickBot="1">
      <c r="A21" s="75"/>
      <c r="B21" s="85"/>
      <c r="C21" s="85"/>
      <c r="D21" s="88"/>
      <c r="E21" s="85"/>
      <c r="F21" s="85"/>
      <c r="G21" s="85"/>
      <c r="H21" s="8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</row>
    <row r="22" spans="1:36" s="38" customFormat="1" ht="18.75" thickBot="1">
      <c r="A22" s="79"/>
      <c r="B22" s="612"/>
      <c r="C22" s="613" t="s">
        <v>96</v>
      </c>
      <c r="D22" s="614">
        <f>D19*D20</f>
        <v>0</v>
      </c>
      <c r="E22" s="614">
        <f t="shared" ref="E22:F22" si="2">E19*E20</f>
        <v>0</v>
      </c>
      <c r="F22" s="615">
        <f t="shared" si="2"/>
        <v>0</v>
      </c>
      <c r="G22" s="616"/>
      <c r="H22" s="617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</row>
    <row r="23" spans="1:36" ht="18">
      <c r="A23" s="75"/>
      <c r="B23" s="80"/>
      <c r="C23" s="81"/>
      <c r="D23" s="80"/>
      <c r="E23" s="80"/>
      <c r="F23" s="80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</row>
    <row r="24" spans="1:36" ht="18">
      <c r="A24" s="75"/>
      <c r="B24" s="75"/>
      <c r="C24" s="82" t="s">
        <v>97</v>
      </c>
      <c r="D24" s="83"/>
      <c r="E24" s="84">
        <f>SUM(D22:F22)</f>
        <v>0</v>
      </c>
      <c r="F24" s="80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</row>
    <row r="25" spans="1:3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</row>
    <row r="26" spans="1:36" ht="31.5" thickBot="1">
      <c r="B26" s="914"/>
      <c r="C26" s="914"/>
      <c r="D26" s="75"/>
      <c r="E26" s="915" t="str">
        <f>B2</f>
        <v>Your Name</v>
      </c>
      <c r="F26" s="915"/>
      <c r="G26" s="91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</row>
    <row r="27" spans="1:36">
      <c r="A27" s="75"/>
      <c r="B27" s="906" t="s">
        <v>98</v>
      </c>
      <c r="C27" s="906"/>
      <c r="D27" s="75"/>
      <c r="E27" s="75"/>
      <c r="F27" s="89" t="s">
        <v>99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</row>
    <row r="28" spans="1:36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</row>
    <row r="29" spans="1:36">
      <c r="A29" s="75"/>
      <c r="B29" s="90" t="s">
        <v>100</v>
      </c>
      <c r="C29" s="91">
        <v>14</v>
      </c>
      <c r="D29" s="90" t="s">
        <v>101</v>
      </c>
      <c r="E29" s="91">
        <v>23</v>
      </c>
      <c r="F29" s="90" t="s">
        <v>86</v>
      </c>
      <c r="G29" s="92">
        <v>23</v>
      </c>
      <c r="H29" s="93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</row>
    <row r="30" spans="1:36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6">
      <c r="A31" s="75"/>
      <c r="B31" s="9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36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  <row r="33" spans="1:36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1:36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5" spans="1:36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</row>
    <row r="36" spans="1:36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1:36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1:36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1:36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1:36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1:36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1:36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1:36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1:36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1:36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1:36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1:36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1:36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1:36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1:36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1:36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</row>
    <row r="125" spans="1:36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</row>
    <row r="126" spans="1:36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</row>
    <row r="127" spans="1:36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</row>
    <row r="128" spans="1:36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</row>
    <row r="129" spans="1:18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</row>
    <row r="130" spans="1:18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</row>
    <row r="131" spans="1:18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</row>
    <row r="132" spans="1:18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</row>
    <row r="133" spans="1:18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</row>
    <row r="134" spans="1:18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</row>
    <row r="135" spans="1:18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</row>
    <row r="136" spans="1:18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</row>
    <row r="137" spans="1:18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</row>
    <row r="138" spans="1:18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</row>
    <row r="139" spans="1:18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</row>
    <row r="140" spans="1:18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</row>
    <row r="141" spans="1:18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</row>
    <row r="142" spans="1:18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</row>
    <row r="143" spans="1:18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</row>
    <row r="144" spans="1:18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</row>
    <row r="145" spans="1:18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</row>
    <row r="146" spans="1:18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</row>
    <row r="147" spans="1:18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</row>
    <row r="148" spans="1:18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</row>
    <row r="149" spans="1:18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</row>
    <row r="150" spans="1:18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</row>
    <row r="151" spans="1:18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</row>
    <row r="152" spans="1:18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</row>
    <row r="153" spans="1:18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</row>
    <row r="154" spans="1:18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</row>
    <row r="155" spans="1:18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</row>
    <row r="156" spans="1:18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</row>
    <row r="157" spans="1:18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</row>
    <row r="158" spans="1:18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</row>
    <row r="159" spans="1:18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</row>
    <row r="160" spans="1:18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</row>
    <row r="161" spans="1:18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</row>
    <row r="162" spans="1:18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</row>
    <row r="163" spans="1:18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</row>
    <row r="164" spans="1:18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</row>
    <row r="165" spans="1:18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</row>
    <row r="166" spans="1:18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</row>
    <row r="167" spans="1:18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</row>
    <row r="168" spans="1:18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</row>
    <row r="169" spans="1:18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</row>
    <row r="170" spans="1:18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</row>
    <row r="171" spans="1:18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</row>
    <row r="172" spans="1:18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</row>
    <row r="173" spans="1:18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</row>
  </sheetData>
  <sheetProtection algorithmName="SHA-512" hashValue="AKZMCML4dB8zczfrf31IOhlHrmD81MSadkhP+/zFMAnH6eqslWKdYnm4ckcPZHde4qICFXlGH5iUjlQTI/wyQw==" saltValue="sGOvqSQuKGdnY8ra2Jioag==" spinCount="100000" sheet="1" selectLockedCells="1"/>
  <mergeCells count="21">
    <mergeCell ref="B1:C1"/>
    <mergeCell ref="E1:F1"/>
    <mergeCell ref="G1:H1"/>
    <mergeCell ref="B2:C2"/>
    <mergeCell ref="E2:F2"/>
    <mergeCell ref="G2:H2"/>
    <mergeCell ref="B27:C27"/>
    <mergeCell ref="G4:H5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  <mergeCell ref="B4:C4"/>
    <mergeCell ref="F4:F5"/>
    <mergeCell ref="B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D57416-F1D4-4296-A5C6-6D2B4EC7F287}">
          <x14:formula1>
            <xm:f>Period!$AD$3:$AD$6</xm:f>
          </x14:formula1>
          <xm:sqref>E5</xm:sqref>
        </x14:dataValidation>
        <x14:dataValidation type="list" allowBlank="1" showInputMessage="1" showErrorMessage="1" xr:uid="{14CAAE7C-9A9C-4DDE-B3CB-8CF2E5E495A3}">
          <x14:formula1>
            <xm:f>Period!$Y$4:$Y$36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B1EF-7988-45F7-A608-72B90BF12F22}">
  <sheetPr>
    <pageSetUpPr fitToPage="1"/>
  </sheetPr>
  <dimension ref="A1:AS689"/>
  <sheetViews>
    <sheetView showGridLines="0" showZeros="0" tabSelected="1" zoomScale="70" zoomScaleNormal="70" workbookViewId="0">
      <selection activeCell="M18" sqref="M18:M22"/>
    </sheetView>
  </sheetViews>
  <sheetFormatPr baseColWidth="10" defaultColWidth="11.42578125" defaultRowHeight="12.75"/>
  <cols>
    <col min="1" max="1" width="4.85546875" style="342" customWidth="1"/>
    <col min="2" max="2" width="4.7109375" style="342" customWidth="1"/>
    <col min="3" max="3" width="4.28515625" style="342" customWidth="1"/>
    <col min="4" max="4" width="7.5703125" style="342" customWidth="1"/>
    <col min="5" max="5" width="8" style="342" customWidth="1"/>
    <col min="6" max="6" width="11" style="362" customWidth="1"/>
    <col min="7" max="7" width="13.5703125" style="342" customWidth="1"/>
    <col min="8" max="8" width="17.7109375" style="342" customWidth="1"/>
    <col min="9" max="9" width="21.85546875" style="342" customWidth="1"/>
    <col min="10" max="10" width="19.42578125" style="342" customWidth="1"/>
    <col min="11" max="11" width="3.42578125" style="342" customWidth="1"/>
    <col min="12" max="12" width="7.42578125" style="351" customWidth="1"/>
    <col min="13" max="13" width="8.85546875" style="351" customWidth="1"/>
    <col min="14" max="15" width="10" style="351" customWidth="1"/>
    <col min="16" max="16" width="8" style="351" customWidth="1"/>
    <col min="17" max="17" width="4.7109375" style="351" customWidth="1"/>
    <col min="18" max="18" width="13.5703125" style="351" customWidth="1"/>
    <col min="19" max="19" width="20.5703125" style="351" customWidth="1"/>
    <col min="20" max="22" width="4.7109375" style="351" customWidth="1"/>
    <col min="23" max="256" width="11.42578125" style="342"/>
    <col min="257" max="257" width="5.42578125" style="342" customWidth="1"/>
    <col min="258" max="258" width="5" style="342" customWidth="1"/>
    <col min="259" max="259" width="10.5703125" style="342" bestFit="1" customWidth="1"/>
    <col min="260" max="260" width="10" style="342" bestFit="1" customWidth="1"/>
    <col min="261" max="261" width="6.42578125" style="342" customWidth="1"/>
    <col min="262" max="262" width="39.42578125" style="342" customWidth="1"/>
    <col min="263" max="263" width="31.140625" style="342" customWidth="1"/>
    <col min="264" max="264" width="12.140625" style="342" customWidth="1"/>
    <col min="265" max="265" width="6.5703125" style="342" customWidth="1"/>
    <col min="266" max="266" width="7.140625" style="342" customWidth="1"/>
    <col min="267" max="270" width="6.5703125" style="342" customWidth="1"/>
    <col min="271" max="272" width="11.42578125" style="342"/>
    <col min="273" max="278" width="0" style="342" hidden="1" customWidth="1"/>
    <col min="279" max="512" width="11.42578125" style="342"/>
    <col min="513" max="513" width="5.42578125" style="342" customWidth="1"/>
    <col min="514" max="514" width="5" style="342" customWidth="1"/>
    <col min="515" max="515" width="10.5703125" style="342" bestFit="1" customWidth="1"/>
    <col min="516" max="516" width="10" style="342" bestFit="1" customWidth="1"/>
    <col min="517" max="517" width="6.42578125" style="342" customWidth="1"/>
    <col min="518" max="518" width="39.42578125" style="342" customWidth="1"/>
    <col min="519" max="519" width="31.140625" style="342" customWidth="1"/>
    <col min="520" max="520" width="12.140625" style="342" customWidth="1"/>
    <col min="521" max="521" width="6.5703125" style="342" customWidth="1"/>
    <col min="522" max="522" width="7.140625" style="342" customWidth="1"/>
    <col min="523" max="526" width="6.5703125" style="342" customWidth="1"/>
    <col min="527" max="528" width="11.42578125" style="342"/>
    <col min="529" max="534" width="0" style="342" hidden="1" customWidth="1"/>
    <col min="535" max="768" width="11.42578125" style="342"/>
    <col min="769" max="769" width="5.42578125" style="342" customWidth="1"/>
    <col min="770" max="770" width="5" style="342" customWidth="1"/>
    <col min="771" max="771" width="10.5703125" style="342" bestFit="1" customWidth="1"/>
    <col min="772" max="772" width="10" style="342" bestFit="1" customWidth="1"/>
    <col min="773" max="773" width="6.42578125" style="342" customWidth="1"/>
    <col min="774" max="774" width="39.42578125" style="342" customWidth="1"/>
    <col min="775" max="775" width="31.140625" style="342" customWidth="1"/>
    <col min="776" max="776" width="12.140625" style="342" customWidth="1"/>
    <col min="777" max="777" width="6.5703125" style="342" customWidth="1"/>
    <col min="778" max="778" width="7.140625" style="342" customWidth="1"/>
    <col min="779" max="782" width="6.5703125" style="342" customWidth="1"/>
    <col min="783" max="784" width="11.42578125" style="342"/>
    <col min="785" max="790" width="0" style="342" hidden="1" customWidth="1"/>
    <col min="791" max="1024" width="11.42578125" style="342"/>
    <col min="1025" max="1025" width="5.42578125" style="342" customWidth="1"/>
    <col min="1026" max="1026" width="5" style="342" customWidth="1"/>
    <col min="1027" max="1027" width="10.5703125" style="342" bestFit="1" customWidth="1"/>
    <col min="1028" max="1028" width="10" style="342" bestFit="1" customWidth="1"/>
    <col min="1029" max="1029" width="6.42578125" style="342" customWidth="1"/>
    <col min="1030" max="1030" width="39.42578125" style="342" customWidth="1"/>
    <col min="1031" max="1031" width="31.140625" style="342" customWidth="1"/>
    <col min="1032" max="1032" width="12.140625" style="342" customWidth="1"/>
    <col min="1033" max="1033" width="6.5703125" style="342" customWidth="1"/>
    <col min="1034" max="1034" width="7.140625" style="342" customWidth="1"/>
    <col min="1035" max="1038" width="6.5703125" style="342" customWidth="1"/>
    <col min="1039" max="1040" width="11.42578125" style="342"/>
    <col min="1041" max="1046" width="0" style="342" hidden="1" customWidth="1"/>
    <col min="1047" max="1280" width="11.42578125" style="342"/>
    <col min="1281" max="1281" width="5.42578125" style="342" customWidth="1"/>
    <col min="1282" max="1282" width="5" style="342" customWidth="1"/>
    <col min="1283" max="1283" width="10.5703125" style="342" bestFit="1" customWidth="1"/>
    <col min="1284" max="1284" width="10" style="342" bestFit="1" customWidth="1"/>
    <col min="1285" max="1285" width="6.42578125" style="342" customWidth="1"/>
    <col min="1286" max="1286" width="39.42578125" style="342" customWidth="1"/>
    <col min="1287" max="1287" width="31.140625" style="342" customWidth="1"/>
    <col min="1288" max="1288" width="12.140625" style="342" customWidth="1"/>
    <col min="1289" max="1289" width="6.5703125" style="342" customWidth="1"/>
    <col min="1290" max="1290" width="7.140625" style="342" customWidth="1"/>
    <col min="1291" max="1294" width="6.5703125" style="342" customWidth="1"/>
    <col min="1295" max="1296" width="11.42578125" style="342"/>
    <col min="1297" max="1302" width="0" style="342" hidden="1" customWidth="1"/>
    <col min="1303" max="1536" width="11.42578125" style="342"/>
    <col min="1537" max="1537" width="5.42578125" style="342" customWidth="1"/>
    <col min="1538" max="1538" width="5" style="342" customWidth="1"/>
    <col min="1539" max="1539" width="10.5703125" style="342" bestFit="1" customWidth="1"/>
    <col min="1540" max="1540" width="10" style="342" bestFit="1" customWidth="1"/>
    <col min="1541" max="1541" width="6.42578125" style="342" customWidth="1"/>
    <col min="1542" max="1542" width="39.42578125" style="342" customWidth="1"/>
    <col min="1543" max="1543" width="31.140625" style="342" customWidth="1"/>
    <col min="1544" max="1544" width="12.140625" style="342" customWidth="1"/>
    <col min="1545" max="1545" width="6.5703125" style="342" customWidth="1"/>
    <col min="1546" max="1546" width="7.140625" style="342" customWidth="1"/>
    <col min="1547" max="1550" width="6.5703125" style="342" customWidth="1"/>
    <col min="1551" max="1552" width="11.42578125" style="342"/>
    <col min="1553" max="1558" width="0" style="342" hidden="1" customWidth="1"/>
    <col min="1559" max="1792" width="11.42578125" style="342"/>
    <col min="1793" max="1793" width="5.42578125" style="342" customWidth="1"/>
    <col min="1794" max="1794" width="5" style="342" customWidth="1"/>
    <col min="1795" max="1795" width="10.5703125" style="342" bestFit="1" customWidth="1"/>
    <col min="1796" max="1796" width="10" style="342" bestFit="1" customWidth="1"/>
    <col min="1797" max="1797" width="6.42578125" style="342" customWidth="1"/>
    <col min="1798" max="1798" width="39.42578125" style="342" customWidth="1"/>
    <col min="1799" max="1799" width="31.140625" style="342" customWidth="1"/>
    <col min="1800" max="1800" width="12.140625" style="342" customWidth="1"/>
    <col min="1801" max="1801" width="6.5703125" style="342" customWidth="1"/>
    <col min="1802" max="1802" width="7.140625" style="342" customWidth="1"/>
    <col min="1803" max="1806" width="6.5703125" style="342" customWidth="1"/>
    <col min="1807" max="1808" width="11.42578125" style="342"/>
    <col min="1809" max="1814" width="0" style="342" hidden="1" customWidth="1"/>
    <col min="1815" max="2048" width="11.42578125" style="342"/>
    <col min="2049" max="2049" width="5.42578125" style="342" customWidth="1"/>
    <col min="2050" max="2050" width="5" style="342" customWidth="1"/>
    <col min="2051" max="2051" width="10.5703125" style="342" bestFit="1" customWidth="1"/>
    <col min="2052" max="2052" width="10" style="342" bestFit="1" customWidth="1"/>
    <col min="2053" max="2053" width="6.42578125" style="342" customWidth="1"/>
    <col min="2054" max="2054" width="39.42578125" style="342" customWidth="1"/>
    <col min="2055" max="2055" width="31.140625" style="342" customWidth="1"/>
    <col min="2056" max="2056" width="12.140625" style="342" customWidth="1"/>
    <col min="2057" max="2057" width="6.5703125" style="342" customWidth="1"/>
    <col min="2058" max="2058" width="7.140625" style="342" customWidth="1"/>
    <col min="2059" max="2062" width="6.5703125" style="342" customWidth="1"/>
    <col min="2063" max="2064" width="11.42578125" style="342"/>
    <col min="2065" max="2070" width="0" style="342" hidden="1" customWidth="1"/>
    <col min="2071" max="2304" width="11.42578125" style="342"/>
    <col min="2305" max="2305" width="5.42578125" style="342" customWidth="1"/>
    <col min="2306" max="2306" width="5" style="342" customWidth="1"/>
    <col min="2307" max="2307" width="10.5703125" style="342" bestFit="1" customWidth="1"/>
    <col min="2308" max="2308" width="10" style="342" bestFit="1" customWidth="1"/>
    <col min="2309" max="2309" width="6.42578125" style="342" customWidth="1"/>
    <col min="2310" max="2310" width="39.42578125" style="342" customWidth="1"/>
    <col min="2311" max="2311" width="31.140625" style="342" customWidth="1"/>
    <col min="2312" max="2312" width="12.140625" style="342" customWidth="1"/>
    <col min="2313" max="2313" width="6.5703125" style="342" customWidth="1"/>
    <col min="2314" max="2314" width="7.140625" style="342" customWidth="1"/>
    <col min="2315" max="2318" width="6.5703125" style="342" customWidth="1"/>
    <col min="2319" max="2320" width="11.42578125" style="342"/>
    <col min="2321" max="2326" width="0" style="342" hidden="1" customWidth="1"/>
    <col min="2327" max="2560" width="11.42578125" style="342"/>
    <col min="2561" max="2561" width="5.42578125" style="342" customWidth="1"/>
    <col min="2562" max="2562" width="5" style="342" customWidth="1"/>
    <col min="2563" max="2563" width="10.5703125" style="342" bestFit="1" customWidth="1"/>
    <col min="2564" max="2564" width="10" style="342" bestFit="1" customWidth="1"/>
    <col min="2565" max="2565" width="6.42578125" style="342" customWidth="1"/>
    <col min="2566" max="2566" width="39.42578125" style="342" customWidth="1"/>
    <col min="2567" max="2567" width="31.140625" style="342" customWidth="1"/>
    <col min="2568" max="2568" width="12.140625" style="342" customWidth="1"/>
    <col min="2569" max="2569" width="6.5703125" style="342" customWidth="1"/>
    <col min="2570" max="2570" width="7.140625" style="342" customWidth="1"/>
    <col min="2571" max="2574" width="6.5703125" style="342" customWidth="1"/>
    <col min="2575" max="2576" width="11.42578125" style="342"/>
    <col min="2577" max="2582" width="0" style="342" hidden="1" customWidth="1"/>
    <col min="2583" max="2816" width="11.42578125" style="342"/>
    <col min="2817" max="2817" width="5.42578125" style="342" customWidth="1"/>
    <col min="2818" max="2818" width="5" style="342" customWidth="1"/>
    <col min="2819" max="2819" width="10.5703125" style="342" bestFit="1" customWidth="1"/>
    <col min="2820" max="2820" width="10" style="342" bestFit="1" customWidth="1"/>
    <col min="2821" max="2821" width="6.42578125" style="342" customWidth="1"/>
    <col min="2822" max="2822" width="39.42578125" style="342" customWidth="1"/>
    <col min="2823" max="2823" width="31.140625" style="342" customWidth="1"/>
    <col min="2824" max="2824" width="12.140625" style="342" customWidth="1"/>
    <col min="2825" max="2825" width="6.5703125" style="342" customWidth="1"/>
    <col min="2826" max="2826" width="7.140625" style="342" customWidth="1"/>
    <col min="2827" max="2830" width="6.5703125" style="342" customWidth="1"/>
    <col min="2831" max="2832" width="11.42578125" style="342"/>
    <col min="2833" max="2838" width="0" style="342" hidden="1" customWidth="1"/>
    <col min="2839" max="3072" width="11.42578125" style="342"/>
    <col min="3073" max="3073" width="5.42578125" style="342" customWidth="1"/>
    <col min="3074" max="3074" width="5" style="342" customWidth="1"/>
    <col min="3075" max="3075" width="10.5703125" style="342" bestFit="1" customWidth="1"/>
    <col min="3076" max="3076" width="10" style="342" bestFit="1" customWidth="1"/>
    <col min="3077" max="3077" width="6.42578125" style="342" customWidth="1"/>
    <col min="3078" max="3078" width="39.42578125" style="342" customWidth="1"/>
    <col min="3079" max="3079" width="31.140625" style="342" customWidth="1"/>
    <col min="3080" max="3080" width="12.140625" style="342" customWidth="1"/>
    <col min="3081" max="3081" width="6.5703125" style="342" customWidth="1"/>
    <col min="3082" max="3082" width="7.140625" style="342" customWidth="1"/>
    <col min="3083" max="3086" width="6.5703125" style="342" customWidth="1"/>
    <col min="3087" max="3088" width="11.42578125" style="342"/>
    <col min="3089" max="3094" width="0" style="342" hidden="1" customWidth="1"/>
    <col min="3095" max="3328" width="11.42578125" style="342"/>
    <col min="3329" max="3329" width="5.42578125" style="342" customWidth="1"/>
    <col min="3330" max="3330" width="5" style="342" customWidth="1"/>
    <col min="3331" max="3331" width="10.5703125" style="342" bestFit="1" customWidth="1"/>
    <col min="3332" max="3332" width="10" style="342" bestFit="1" customWidth="1"/>
    <col min="3333" max="3333" width="6.42578125" style="342" customWidth="1"/>
    <col min="3334" max="3334" width="39.42578125" style="342" customWidth="1"/>
    <col min="3335" max="3335" width="31.140625" style="342" customWidth="1"/>
    <col min="3336" max="3336" width="12.140625" style="342" customWidth="1"/>
    <col min="3337" max="3337" width="6.5703125" style="342" customWidth="1"/>
    <col min="3338" max="3338" width="7.140625" style="342" customWidth="1"/>
    <col min="3339" max="3342" width="6.5703125" style="342" customWidth="1"/>
    <col min="3343" max="3344" width="11.42578125" style="342"/>
    <col min="3345" max="3350" width="0" style="342" hidden="1" customWidth="1"/>
    <col min="3351" max="3584" width="11.42578125" style="342"/>
    <col min="3585" max="3585" width="5.42578125" style="342" customWidth="1"/>
    <col min="3586" max="3586" width="5" style="342" customWidth="1"/>
    <col min="3587" max="3587" width="10.5703125" style="342" bestFit="1" customWidth="1"/>
    <col min="3588" max="3588" width="10" style="342" bestFit="1" customWidth="1"/>
    <col min="3589" max="3589" width="6.42578125" style="342" customWidth="1"/>
    <col min="3590" max="3590" width="39.42578125" style="342" customWidth="1"/>
    <col min="3591" max="3591" width="31.140625" style="342" customWidth="1"/>
    <col min="3592" max="3592" width="12.140625" style="342" customWidth="1"/>
    <col min="3593" max="3593" width="6.5703125" style="342" customWidth="1"/>
    <col min="3594" max="3594" width="7.140625" style="342" customWidth="1"/>
    <col min="3595" max="3598" width="6.5703125" style="342" customWidth="1"/>
    <col min="3599" max="3600" width="11.42578125" style="342"/>
    <col min="3601" max="3606" width="0" style="342" hidden="1" customWidth="1"/>
    <col min="3607" max="3840" width="11.42578125" style="342"/>
    <col min="3841" max="3841" width="5.42578125" style="342" customWidth="1"/>
    <col min="3842" max="3842" width="5" style="342" customWidth="1"/>
    <col min="3843" max="3843" width="10.5703125" style="342" bestFit="1" customWidth="1"/>
    <col min="3844" max="3844" width="10" style="342" bestFit="1" customWidth="1"/>
    <col min="3845" max="3845" width="6.42578125" style="342" customWidth="1"/>
    <col min="3846" max="3846" width="39.42578125" style="342" customWidth="1"/>
    <col min="3847" max="3847" width="31.140625" style="342" customWidth="1"/>
    <col min="3848" max="3848" width="12.140625" style="342" customWidth="1"/>
    <col min="3849" max="3849" width="6.5703125" style="342" customWidth="1"/>
    <col min="3850" max="3850" width="7.140625" style="342" customWidth="1"/>
    <col min="3851" max="3854" width="6.5703125" style="342" customWidth="1"/>
    <col min="3855" max="3856" width="11.42578125" style="342"/>
    <col min="3857" max="3862" width="0" style="342" hidden="1" customWidth="1"/>
    <col min="3863" max="4096" width="11.42578125" style="342"/>
    <col min="4097" max="4097" width="5.42578125" style="342" customWidth="1"/>
    <col min="4098" max="4098" width="5" style="342" customWidth="1"/>
    <col min="4099" max="4099" width="10.5703125" style="342" bestFit="1" customWidth="1"/>
    <col min="4100" max="4100" width="10" style="342" bestFit="1" customWidth="1"/>
    <col min="4101" max="4101" width="6.42578125" style="342" customWidth="1"/>
    <col min="4102" max="4102" width="39.42578125" style="342" customWidth="1"/>
    <col min="4103" max="4103" width="31.140625" style="342" customWidth="1"/>
    <col min="4104" max="4104" width="12.140625" style="342" customWidth="1"/>
    <col min="4105" max="4105" width="6.5703125" style="342" customWidth="1"/>
    <col min="4106" max="4106" width="7.140625" style="342" customWidth="1"/>
    <col min="4107" max="4110" width="6.5703125" style="342" customWidth="1"/>
    <col min="4111" max="4112" width="11.42578125" style="342"/>
    <col min="4113" max="4118" width="0" style="342" hidden="1" customWidth="1"/>
    <col min="4119" max="4352" width="11.42578125" style="342"/>
    <col min="4353" max="4353" width="5.42578125" style="342" customWidth="1"/>
    <col min="4354" max="4354" width="5" style="342" customWidth="1"/>
    <col min="4355" max="4355" width="10.5703125" style="342" bestFit="1" customWidth="1"/>
    <col min="4356" max="4356" width="10" style="342" bestFit="1" customWidth="1"/>
    <col min="4357" max="4357" width="6.42578125" style="342" customWidth="1"/>
    <col min="4358" max="4358" width="39.42578125" style="342" customWidth="1"/>
    <col min="4359" max="4359" width="31.140625" style="342" customWidth="1"/>
    <col min="4360" max="4360" width="12.140625" style="342" customWidth="1"/>
    <col min="4361" max="4361" width="6.5703125" style="342" customWidth="1"/>
    <col min="4362" max="4362" width="7.140625" style="342" customWidth="1"/>
    <col min="4363" max="4366" width="6.5703125" style="342" customWidth="1"/>
    <col min="4367" max="4368" width="11.42578125" style="342"/>
    <col min="4369" max="4374" width="0" style="342" hidden="1" customWidth="1"/>
    <col min="4375" max="4608" width="11.42578125" style="342"/>
    <col min="4609" max="4609" width="5.42578125" style="342" customWidth="1"/>
    <col min="4610" max="4610" width="5" style="342" customWidth="1"/>
    <col min="4611" max="4611" width="10.5703125" style="342" bestFit="1" customWidth="1"/>
    <col min="4612" max="4612" width="10" style="342" bestFit="1" customWidth="1"/>
    <col min="4613" max="4613" width="6.42578125" style="342" customWidth="1"/>
    <col min="4614" max="4614" width="39.42578125" style="342" customWidth="1"/>
    <col min="4615" max="4615" width="31.140625" style="342" customWidth="1"/>
    <col min="4616" max="4616" width="12.140625" style="342" customWidth="1"/>
    <col min="4617" max="4617" width="6.5703125" style="342" customWidth="1"/>
    <col min="4618" max="4618" width="7.140625" style="342" customWidth="1"/>
    <col min="4619" max="4622" width="6.5703125" style="342" customWidth="1"/>
    <col min="4623" max="4624" width="11.42578125" style="342"/>
    <col min="4625" max="4630" width="0" style="342" hidden="1" customWidth="1"/>
    <col min="4631" max="4864" width="11.42578125" style="342"/>
    <col min="4865" max="4865" width="5.42578125" style="342" customWidth="1"/>
    <col min="4866" max="4866" width="5" style="342" customWidth="1"/>
    <col min="4867" max="4867" width="10.5703125" style="342" bestFit="1" customWidth="1"/>
    <col min="4868" max="4868" width="10" style="342" bestFit="1" customWidth="1"/>
    <col min="4869" max="4869" width="6.42578125" style="342" customWidth="1"/>
    <col min="4870" max="4870" width="39.42578125" style="342" customWidth="1"/>
    <col min="4871" max="4871" width="31.140625" style="342" customWidth="1"/>
    <col min="4872" max="4872" width="12.140625" style="342" customWidth="1"/>
    <col min="4873" max="4873" width="6.5703125" style="342" customWidth="1"/>
    <col min="4874" max="4874" width="7.140625" style="342" customWidth="1"/>
    <col min="4875" max="4878" width="6.5703125" style="342" customWidth="1"/>
    <col min="4879" max="4880" width="11.42578125" style="342"/>
    <col min="4881" max="4886" width="0" style="342" hidden="1" customWidth="1"/>
    <col min="4887" max="5120" width="11.42578125" style="342"/>
    <col min="5121" max="5121" width="5.42578125" style="342" customWidth="1"/>
    <col min="5122" max="5122" width="5" style="342" customWidth="1"/>
    <col min="5123" max="5123" width="10.5703125" style="342" bestFit="1" customWidth="1"/>
    <col min="5124" max="5124" width="10" style="342" bestFit="1" customWidth="1"/>
    <col min="5125" max="5125" width="6.42578125" style="342" customWidth="1"/>
    <col min="5126" max="5126" width="39.42578125" style="342" customWidth="1"/>
    <col min="5127" max="5127" width="31.140625" style="342" customWidth="1"/>
    <col min="5128" max="5128" width="12.140625" style="342" customWidth="1"/>
    <col min="5129" max="5129" width="6.5703125" style="342" customWidth="1"/>
    <col min="5130" max="5130" width="7.140625" style="342" customWidth="1"/>
    <col min="5131" max="5134" width="6.5703125" style="342" customWidth="1"/>
    <col min="5135" max="5136" width="11.42578125" style="342"/>
    <col min="5137" max="5142" width="0" style="342" hidden="1" customWidth="1"/>
    <col min="5143" max="5376" width="11.42578125" style="342"/>
    <col min="5377" max="5377" width="5.42578125" style="342" customWidth="1"/>
    <col min="5378" max="5378" width="5" style="342" customWidth="1"/>
    <col min="5379" max="5379" width="10.5703125" style="342" bestFit="1" customWidth="1"/>
    <col min="5380" max="5380" width="10" style="342" bestFit="1" customWidth="1"/>
    <col min="5381" max="5381" width="6.42578125" style="342" customWidth="1"/>
    <col min="5382" max="5382" width="39.42578125" style="342" customWidth="1"/>
    <col min="5383" max="5383" width="31.140625" style="342" customWidth="1"/>
    <col min="5384" max="5384" width="12.140625" style="342" customWidth="1"/>
    <col min="5385" max="5385" width="6.5703125" style="342" customWidth="1"/>
    <col min="5386" max="5386" width="7.140625" style="342" customWidth="1"/>
    <col min="5387" max="5390" width="6.5703125" style="342" customWidth="1"/>
    <col min="5391" max="5392" width="11.42578125" style="342"/>
    <col min="5393" max="5398" width="0" style="342" hidden="1" customWidth="1"/>
    <col min="5399" max="5632" width="11.42578125" style="342"/>
    <col min="5633" max="5633" width="5.42578125" style="342" customWidth="1"/>
    <col min="5634" max="5634" width="5" style="342" customWidth="1"/>
    <col min="5635" max="5635" width="10.5703125" style="342" bestFit="1" customWidth="1"/>
    <col min="5636" max="5636" width="10" style="342" bestFit="1" customWidth="1"/>
    <col min="5637" max="5637" width="6.42578125" style="342" customWidth="1"/>
    <col min="5638" max="5638" width="39.42578125" style="342" customWidth="1"/>
    <col min="5639" max="5639" width="31.140625" style="342" customWidth="1"/>
    <col min="5640" max="5640" width="12.140625" style="342" customWidth="1"/>
    <col min="5641" max="5641" width="6.5703125" style="342" customWidth="1"/>
    <col min="5642" max="5642" width="7.140625" style="342" customWidth="1"/>
    <col min="5643" max="5646" width="6.5703125" style="342" customWidth="1"/>
    <col min="5647" max="5648" width="11.42578125" style="342"/>
    <col min="5649" max="5654" width="0" style="342" hidden="1" customWidth="1"/>
    <col min="5655" max="5888" width="11.42578125" style="342"/>
    <col min="5889" max="5889" width="5.42578125" style="342" customWidth="1"/>
    <col min="5890" max="5890" width="5" style="342" customWidth="1"/>
    <col min="5891" max="5891" width="10.5703125" style="342" bestFit="1" customWidth="1"/>
    <col min="5892" max="5892" width="10" style="342" bestFit="1" customWidth="1"/>
    <col min="5893" max="5893" width="6.42578125" style="342" customWidth="1"/>
    <col min="5894" max="5894" width="39.42578125" style="342" customWidth="1"/>
    <col min="5895" max="5895" width="31.140625" style="342" customWidth="1"/>
    <col min="5896" max="5896" width="12.140625" style="342" customWidth="1"/>
    <col min="5897" max="5897" width="6.5703125" style="342" customWidth="1"/>
    <col min="5898" max="5898" width="7.140625" style="342" customWidth="1"/>
    <col min="5899" max="5902" width="6.5703125" style="342" customWidth="1"/>
    <col min="5903" max="5904" width="11.42578125" style="342"/>
    <col min="5905" max="5910" width="0" style="342" hidden="1" customWidth="1"/>
    <col min="5911" max="6144" width="11.42578125" style="342"/>
    <col min="6145" max="6145" width="5.42578125" style="342" customWidth="1"/>
    <col min="6146" max="6146" width="5" style="342" customWidth="1"/>
    <col min="6147" max="6147" width="10.5703125" style="342" bestFit="1" customWidth="1"/>
    <col min="6148" max="6148" width="10" style="342" bestFit="1" customWidth="1"/>
    <col min="6149" max="6149" width="6.42578125" style="342" customWidth="1"/>
    <col min="6150" max="6150" width="39.42578125" style="342" customWidth="1"/>
    <col min="6151" max="6151" width="31.140625" style="342" customWidth="1"/>
    <col min="6152" max="6152" width="12.140625" style="342" customWidth="1"/>
    <col min="6153" max="6153" width="6.5703125" style="342" customWidth="1"/>
    <col min="6154" max="6154" width="7.140625" style="342" customWidth="1"/>
    <col min="6155" max="6158" width="6.5703125" style="342" customWidth="1"/>
    <col min="6159" max="6160" width="11.42578125" style="342"/>
    <col min="6161" max="6166" width="0" style="342" hidden="1" customWidth="1"/>
    <col min="6167" max="6400" width="11.42578125" style="342"/>
    <col min="6401" max="6401" width="5.42578125" style="342" customWidth="1"/>
    <col min="6402" max="6402" width="5" style="342" customWidth="1"/>
    <col min="6403" max="6403" width="10.5703125" style="342" bestFit="1" customWidth="1"/>
    <col min="6404" max="6404" width="10" style="342" bestFit="1" customWidth="1"/>
    <col min="6405" max="6405" width="6.42578125" style="342" customWidth="1"/>
    <col min="6406" max="6406" width="39.42578125" style="342" customWidth="1"/>
    <col min="6407" max="6407" width="31.140625" style="342" customWidth="1"/>
    <col min="6408" max="6408" width="12.140625" style="342" customWidth="1"/>
    <col min="6409" max="6409" width="6.5703125" style="342" customWidth="1"/>
    <col min="6410" max="6410" width="7.140625" style="342" customWidth="1"/>
    <col min="6411" max="6414" width="6.5703125" style="342" customWidth="1"/>
    <col min="6415" max="6416" width="11.42578125" style="342"/>
    <col min="6417" max="6422" width="0" style="342" hidden="1" customWidth="1"/>
    <col min="6423" max="6656" width="11.42578125" style="342"/>
    <col min="6657" max="6657" width="5.42578125" style="342" customWidth="1"/>
    <col min="6658" max="6658" width="5" style="342" customWidth="1"/>
    <col min="6659" max="6659" width="10.5703125" style="342" bestFit="1" customWidth="1"/>
    <col min="6660" max="6660" width="10" style="342" bestFit="1" customWidth="1"/>
    <col min="6661" max="6661" width="6.42578125" style="342" customWidth="1"/>
    <col min="6662" max="6662" width="39.42578125" style="342" customWidth="1"/>
    <col min="6663" max="6663" width="31.140625" style="342" customWidth="1"/>
    <col min="6664" max="6664" width="12.140625" style="342" customWidth="1"/>
    <col min="6665" max="6665" width="6.5703125" style="342" customWidth="1"/>
    <col min="6666" max="6666" width="7.140625" style="342" customWidth="1"/>
    <col min="6667" max="6670" width="6.5703125" style="342" customWidth="1"/>
    <col min="6671" max="6672" width="11.42578125" style="342"/>
    <col min="6673" max="6678" width="0" style="342" hidden="1" customWidth="1"/>
    <col min="6679" max="6912" width="11.42578125" style="342"/>
    <col min="6913" max="6913" width="5.42578125" style="342" customWidth="1"/>
    <col min="6914" max="6914" width="5" style="342" customWidth="1"/>
    <col min="6915" max="6915" width="10.5703125" style="342" bestFit="1" customWidth="1"/>
    <col min="6916" max="6916" width="10" style="342" bestFit="1" customWidth="1"/>
    <col min="6917" max="6917" width="6.42578125" style="342" customWidth="1"/>
    <col min="6918" max="6918" width="39.42578125" style="342" customWidth="1"/>
    <col min="6919" max="6919" width="31.140625" style="342" customWidth="1"/>
    <col min="6920" max="6920" width="12.140625" style="342" customWidth="1"/>
    <col min="6921" max="6921" width="6.5703125" style="342" customWidth="1"/>
    <col min="6922" max="6922" width="7.140625" style="342" customWidth="1"/>
    <col min="6923" max="6926" width="6.5703125" style="342" customWidth="1"/>
    <col min="6927" max="6928" width="11.42578125" style="342"/>
    <col min="6929" max="6934" width="0" style="342" hidden="1" customWidth="1"/>
    <col min="6935" max="7168" width="11.42578125" style="342"/>
    <col min="7169" max="7169" width="5.42578125" style="342" customWidth="1"/>
    <col min="7170" max="7170" width="5" style="342" customWidth="1"/>
    <col min="7171" max="7171" width="10.5703125" style="342" bestFit="1" customWidth="1"/>
    <col min="7172" max="7172" width="10" style="342" bestFit="1" customWidth="1"/>
    <col min="7173" max="7173" width="6.42578125" style="342" customWidth="1"/>
    <col min="7174" max="7174" width="39.42578125" style="342" customWidth="1"/>
    <col min="7175" max="7175" width="31.140625" style="342" customWidth="1"/>
    <col min="7176" max="7176" width="12.140625" style="342" customWidth="1"/>
    <col min="7177" max="7177" width="6.5703125" style="342" customWidth="1"/>
    <col min="7178" max="7178" width="7.140625" style="342" customWidth="1"/>
    <col min="7179" max="7182" width="6.5703125" style="342" customWidth="1"/>
    <col min="7183" max="7184" width="11.42578125" style="342"/>
    <col min="7185" max="7190" width="0" style="342" hidden="1" customWidth="1"/>
    <col min="7191" max="7424" width="11.42578125" style="342"/>
    <col min="7425" max="7425" width="5.42578125" style="342" customWidth="1"/>
    <col min="7426" max="7426" width="5" style="342" customWidth="1"/>
    <col min="7427" max="7427" width="10.5703125" style="342" bestFit="1" customWidth="1"/>
    <col min="7428" max="7428" width="10" style="342" bestFit="1" customWidth="1"/>
    <col min="7429" max="7429" width="6.42578125" style="342" customWidth="1"/>
    <col min="7430" max="7430" width="39.42578125" style="342" customWidth="1"/>
    <col min="7431" max="7431" width="31.140625" style="342" customWidth="1"/>
    <col min="7432" max="7432" width="12.140625" style="342" customWidth="1"/>
    <col min="7433" max="7433" width="6.5703125" style="342" customWidth="1"/>
    <col min="7434" max="7434" width="7.140625" style="342" customWidth="1"/>
    <col min="7435" max="7438" width="6.5703125" style="342" customWidth="1"/>
    <col min="7439" max="7440" width="11.42578125" style="342"/>
    <col min="7441" max="7446" width="0" style="342" hidden="1" customWidth="1"/>
    <col min="7447" max="7680" width="11.42578125" style="342"/>
    <col min="7681" max="7681" width="5.42578125" style="342" customWidth="1"/>
    <col min="7682" max="7682" width="5" style="342" customWidth="1"/>
    <col min="7683" max="7683" width="10.5703125" style="342" bestFit="1" customWidth="1"/>
    <col min="7684" max="7684" width="10" style="342" bestFit="1" customWidth="1"/>
    <col min="7685" max="7685" width="6.42578125" style="342" customWidth="1"/>
    <col min="7686" max="7686" width="39.42578125" style="342" customWidth="1"/>
    <col min="7687" max="7687" width="31.140625" style="342" customWidth="1"/>
    <col min="7688" max="7688" width="12.140625" style="342" customWidth="1"/>
    <col min="7689" max="7689" width="6.5703125" style="342" customWidth="1"/>
    <col min="7690" max="7690" width="7.140625" style="342" customWidth="1"/>
    <col min="7691" max="7694" width="6.5703125" style="342" customWidth="1"/>
    <col min="7695" max="7696" width="11.42578125" style="342"/>
    <col min="7697" max="7702" width="0" style="342" hidden="1" customWidth="1"/>
    <col min="7703" max="7936" width="11.42578125" style="342"/>
    <col min="7937" max="7937" width="5.42578125" style="342" customWidth="1"/>
    <col min="7938" max="7938" width="5" style="342" customWidth="1"/>
    <col min="7939" max="7939" width="10.5703125" style="342" bestFit="1" customWidth="1"/>
    <col min="7940" max="7940" width="10" style="342" bestFit="1" customWidth="1"/>
    <col min="7941" max="7941" width="6.42578125" style="342" customWidth="1"/>
    <col min="7942" max="7942" width="39.42578125" style="342" customWidth="1"/>
    <col min="7943" max="7943" width="31.140625" style="342" customWidth="1"/>
    <col min="7944" max="7944" width="12.140625" style="342" customWidth="1"/>
    <col min="7945" max="7945" width="6.5703125" style="342" customWidth="1"/>
    <col min="7946" max="7946" width="7.140625" style="342" customWidth="1"/>
    <col min="7947" max="7950" width="6.5703125" style="342" customWidth="1"/>
    <col min="7951" max="7952" width="11.42578125" style="342"/>
    <col min="7953" max="7958" width="0" style="342" hidden="1" customWidth="1"/>
    <col min="7959" max="8192" width="11.42578125" style="342"/>
    <col min="8193" max="8193" width="5.42578125" style="342" customWidth="1"/>
    <col min="8194" max="8194" width="5" style="342" customWidth="1"/>
    <col min="8195" max="8195" width="10.5703125" style="342" bestFit="1" customWidth="1"/>
    <col min="8196" max="8196" width="10" style="342" bestFit="1" customWidth="1"/>
    <col min="8197" max="8197" width="6.42578125" style="342" customWidth="1"/>
    <col min="8198" max="8198" width="39.42578125" style="342" customWidth="1"/>
    <col min="8199" max="8199" width="31.140625" style="342" customWidth="1"/>
    <col min="8200" max="8200" width="12.140625" style="342" customWidth="1"/>
    <col min="8201" max="8201" width="6.5703125" style="342" customWidth="1"/>
    <col min="8202" max="8202" width="7.140625" style="342" customWidth="1"/>
    <col min="8203" max="8206" width="6.5703125" style="342" customWidth="1"/>
    <col min="8207" max="8208" width="11.42578125" style="342"/>
    <col min="8209" max="8214" width="0" style="342" hidden="1" customWidth="1"/>
    <col min="8215" max="8448" width="11.42578125" style="342"/>
    <col min="8449" max="8449" width="5.42578125" style="342" customWidth="1"/>
    <col min="8450" max="8450" width="5" style="342" customWidth="1"/>
    <col min="8451" max="8451" width="10.5703125" style="342" bestFit="1" customWidth="1"/>
    <col min="8452" max="8452" width="10" style="342" bestFit="1" customWidth="1"/>
    <col min="8453" max="8453" width="6.42578125" style="342" customWidth="1"/>
    <col min="8454" max="8454" width="39.42578125" style="342" customWidth="1"/>
    <col min="8455" max="8455" width="31.140625" style="342" customWidth="1"/>
    <col min="8456" max="8456" width="12.140625" style="342" customWidth="1"/>
    <col min="8457" max="8457" width="6.5703125" style="342" customWidth="1"/>
    <col min="8458" max="8458" width="7.140625" style="342" customWidth="1"/>
    <col min="8459" max="8462" width="6.5703125" style="342" customWidth="1"/>
    <col min="8463" max="8464" width="11.42578125" style="342"/>
    <col min="8465" max="8470" width="0" style="342" hidden="1" customWidth="1"/>
    <col min="8471" max="8704" width="11.42578125" style="342"/>
    <col min="8705" max="8705" width="5.42578125" style="342" customWidth="1"/>
    <col min="8706" max="8706" width="5" style="342" customWidth="1"/>
    <col min="8707" max="8707" width="10.5703125" style="342" bestFit="1" customWidth="1"/>
    <col min="8708" max="8708" width="10" style="342" bestFit="1" customWidth="1"/>
    <col min="8709" max="8709" width="6.42578125" style="342" customWidth="1"/>
    <col min="8710" max="8710" width="39.42578125" style="342" customWidth="1"/>
    <col min="8711" max="8711" width="31.140625" style="342" customWidth="1"/>
    <col min="8712" max="8712" width="12.140625" style="342" customWidth="1"/>
    <col min="8713" max="8713" width="6.5703125" style="342" customWidth="1"/>
    <col min="8714" max="8714" width="7.140625" style="342" customWidth="1"/>
    <col min="8715" max="8718" width="6.5703125" style="342" customWidth="1"/>
    <col min="8719" max="8720" width="11.42578125" style="342"/>
    <col min="8721" max="8726" width="0" style="342" hidden="1" customWidth="1"/>
    <col min="8727" max="8960" width="11.42578125" style="342"/>
    <col min="8961" max="8961" width="5.42578125" style="342" customWidth="1"/>
    <col min="8962" max="8962" width="5" style="342" customWidth="1"/>
    <col min="8963" max="8963" width="10.5703125" style="342" bestFit="1" customWidth="1"/>
    <col min="8964" max="8964" width="10" style="342" bestFit="1" customWidth="1"/>
    <col min="8965" max="8965" width="6.42578125" style="342" customWidth="1"/>
    <col min="8966" max="8966" width="39.42578125" style="342" customWidth="1"/>
    <col min="8967" max="8967" width="31.140625" style="342" customWidth="1"/>
    <col min="8968" max="8968" width="12.140625" style="342" customWidth="1"/>
    <col min="8969" max="8969" width="6.5703125" style="342" customWidth="1"/>
    <col min="8970" max="8970" width="7.140625" style="342" customWidth="1"/>
    <col min="8971" max="8974" width="6.5703125" style="342" customWidth="1"/>
    <col min="8975" max="8976" width="11.42578125" style="342"/>
    <col min="8977" max="8982" width="0" style="342" hidden="1" customWidth="1"/>
    <col min="8983" max="9216" width="11.42578125" style="342"/>
    <col min="9217" max="9217" width="5.42578125" style="342" customWidth="1"/>
    <col min="9218" max="9218" width="5" style="342" customWidth="1"/>
    <col min="9219" max="9219" width="10.5703125" style="342" bestFit="1" customWidth="1"/>
    <col min="9220" max="9220" width="10" style="342" bestFit="1" customWidth="1"/>
    <col min="9221" max="9221" width="6.42578125" style="342" customWidth="1"/>
    <col min="9222" max="9222" width="39.42578125" style="342" customWidth="1"/>
    <col min="9223" max="9223" width="31.140625" style="342" customWidth="1"/>
    <col min="9224" max="9224" width="12.140625" style="342" customWidth="1"/>
    <col min="9225" max="9225" width="6.5703125" style="342" customWidth="1"/>
    <col min="9226" max="9226" width="7.140625" style="342" customWidth="1"/>
    <col min="9227" max="9230" width="6.5703125" style="342" customWidth="1"/>
    <col min="9231" max="9232" width="11.42578125" style="342"/>
    <col min="9233" max="9238" width="0" style="342" hidden="1" customWidth="1"/>
    <col min="9239" max="9472" width="11.42578125" style="342"/>
    <col min="9473" max="9473" width="5.42578125" style="342" customWidth="1"/>
    <col min="9474" max="9474" width="5" style="342" customWidth="1"/>
    <col min="9475" max="9475" width="10.5703125" style="342" bestFit="1" customWidth="1"/>
    <col min="9476" max="9476" width="10" style="342" bestFit="1" customWidth="1"/>
    <col min="9477" max="9477" width="6.42578125" style="342" customWidth="1"/>
    <col min="9478" max="9478" width="39.42578125" style="342" customWidth="1"/>
    <col min="9479" max="9479" width="31.140625" style="342" customWidth="1"/>
    <col min="9480" max="9480" width="12.140625" style="342" customWidth="1"/>
    <col min="9481" max="9481" width="6.5703125" style="342" customWidth="1"/>
    <col min="9482" max="9482" width="7.140625" style="342" customWidth="1"/>
    <col min="9483" max="9486" width="6.5703125" style="342" customWidth="1"/>
    <col min="9487" max="9488" width="11.42578125" style="342"/>
    <col min="9489" max="9494" width="0" style="342" hidden="1" customWidth="1"/>
    <col min="9495" max="9728" width="11.42578125" style="342"/>
    <col min="9729" max="9729" width="5.42578125" style="342" customWidth="1"/>
    <col min="9730" max="9730" width="5" style="342" customWidth="1"/>
    <col min="9731" max="9731" width="10.5703125" style="342" bestFit="1" customWidth="1"/>
    <col min="9732" max="9732" width="10" style="342" bestFit="1" customWidth="1"/>
    <col min="9733" max="9733" width="6.42578125" style="342" customWidth="1"/>
    <col min="9734" max="9734" width="39.42578125" style="342" customWidth="1"/>
    <col min="9735" max="9735" width="31.140625" style="342" customWidth="1"/>
    <col min="9736" max="9736" width="12.140625" style="342" customWidth="1"/>
    <col min="9737" max="9737" width="6.5703125" style="342" customWidth="1"/>
    <col min="9738" max="9738" width="7.140625" style="342" customWidth="1"/>
    <col min="9739" max="9742" width="6.5703125" style="342" customWidth="1"/>
    <col min="9743" max="9744" width="11.42578125" style="342"/>
    <col min="9745" max="9750" width="0" style="342" hidden="1" customWidth="1"/>
    <col min="9751" max="9984" width="11.42578125" style="342"/>
    <col min="9985" max="9985" width="5.42578125" style="342" customWidth="1"/>
    <col min="9986" max="9986" width="5" style="342" customWidth="1"/>
    <col min="9987" max="9987" width="10.5703125" style="342" bestFit="1" customWidth="1"/>
    <col min="9988" max="9988" width="10" style="342" bestFit="1" customWidth="1"/>
    <col min="9989" max="9989" width="6.42578125" style="342" customWidth="1"/>
    <col min="9990" max="9990" width="39.42578125" style="342" customWidth="1"/>
    <col min="9991" max="9991" width="31.140625" style="342" customWidth="1"/>
    <col min="9992" max="9992" width="12.140625" style="342" customWidth="1"/>
    <col min="9993" max="9993" width="6.5703125" style="342" customWidth="1"/>
    <col min="9994" max="9994" width="7.140625" style="342" customWidth="1"/>
    <col min="9995" max="9998" width="6.5703125" style="342" customWidth="1"/>
    <col min="9999" max="10000" width="11.42578125" style="342"/>
    <col min="10001" max="10006" width="0" style="342" hidden="1" customWidth="1"/>
    <col min="10007" max="10240" width="11.42578125" style="342"/>
    <col min="10241" max="10241" width="5.42578125" style="342" customWidth="1"/>
    <col min="10242" max="10242" width="5" style="342" customWidth="1"/>
    <col min="10243" max="10243" width="10.5703125" style="342" bestFit="1" customWidth="1"/>
    <col min="10244" max="10244" width="10" style="342" bestFit="1" customWidth="1"/>
    <col min="10245" max="10245" width="6.42578125" style="342" customWidth="1"/>
    <col min="10246" max="10246" width="39.42578125" style="342" customWidth="1"/>
    <col min="10247" max="10247" width="31.140625" style="342" customWidth="1"/>
    <col min="10248" max="10248" width="12.140625" style="342" customWidth="1"/>
    <col min="10249" max="10249" width="6.5703125" style="342" customWidth="1"/>
    <col min="10250" max="10250" width="7.140625" style="342" customWidth="1"/>
    <col min="10251" max="10254" width="6.5703125" style="342" customWidth="1"/>
    <col min="10255" max="10256" width="11.42578125" style="342"/>
    <col min="10257" max="10262" width="0" style="342" hidden="1" customWidth="1"/>
    <col min="10263" max="10496" width="11.42578125" style="342"/>
    <col min="10497" max="10497" width="5.42578125" style="342" customWidth="1"/>
    <col min="10498" max="10498" width="5" style="342" customWidth="1"/>
    <col min="10499" max="10499" width="10.5703125" style="342" bestFit="1" customWidth="1"/>
    <col min="10500" max="10500" width="10" style="342" bestFit="1" customWidth="1"/>
    <col min="10501" max="10501" width="6.42578125" style="342" customWidth="1"/>
    <col min="10502" max="10502" width="39.42578125" style="342" customWidth="1"/>
    <col min="10503" max="10503" width="31.140625" style="342" customWidth="1"/>
    <col min="10504" max="10504" width="12.140625" style="342" customWidth="1"/>
    <col min="10505" max="10505" width="6.5703125" style="342" customWidth="1"/>
    <col min="10506" max="10506" width="7.140625" style="342" customWidth="1"/>
    <col min="10507" max="10510" width="6.5703125" style="342" customWidth="1"/>
    <col min="10511" max="10512" width="11.42578125" style="342"/>
    <col min="10513" max="10518" width="0" style="342" hidden="1" customWidth="1"/>
    <col min="10519" max="10752" width="11.42578125" style="342"/>
    <col min="10753" max="10753" width="5.42578125" style="342" customWidth="1"/>
    <col min="10754" max="10754" width="5" style="342" customWidth="1"/>
    <col min="10755" max="10755" width="10.5703125" style="342" bestFit="1" customWidth="1"/>
    <col min="10756" max="10756" width="10" style="342" bestFit="1" customWidth="1"/>
    <col min="10757" max="10757" width="6.42578125" style="342" customWidth="1"/>
    <col min="10758" max="10758" width="39.42578125" style="342" customWidth="1"/>
    <col min="10759" max="10759" width="31.140625" style="342" customWidth="1"/>
    <col min="10760" max="10760" width="12.140625" style="342" customWidth="1"/>
    <col min="10761" max="10761" width="6.5703125" style="342" customWidth="1"/>
    <col min="10762" max="10762" width="7.140625" style="342" customWidth="1"/>
    <col min="10763" max="10766" width="6.5703125" style="342" customWidth="1"/>
    <col min="10767" max="10768" width="11.42578125" style="342"/>
    <col min="10769" max="10774" width="0" style="342" hidden="1" customWidth="1"/>
    <col min="10775" max="11008" width="11.42578125" style="342"/>
    <col min="11009" max="11009" width="5.42578125" style="342" customWidth="1"/>
    <col min="11010" max="11010" width="5" style="342" customWidth="1"/>
    <col min="11011" max="11011" width="10.5703125" style="342" bestFit="1" customWidth="1"/>
    <col min="11012" max="11012" width="10" style="342" bestFit="1" customWidth="1"/>
    <col min="11013" max="11013" width="6.42578125" style="342" customWidth="1"/>
    <col min="11014" max="11014" width="39.42578125" style="342" customWidth="1"/>
    <col min="11015" max="11015" width="31.140625" style="342" customWidth="1"/>
    <col min="11016" max="11016" width="12.140625" style="342" customWidth="1"/>
    <col min="11017" max="11017" width="6.5703125" style="342" customWidth="1"/>
    <col min="11018" max="11018" width="7.140625" style="342" customWidth="1"/>
    <col min="11019" max="11022" width="6.5703125" style="342" customWidth="1"/>
    <col min="11023" max="11024" width="11.42578125" style="342"/>
    <col min="11025" max="11030" width="0" style="342" hidden="1" customWidth="1"/>
    <col min="11031" max="11264" width="11.42578125" style="342"/>
    <col min="11265" max="11265" width="5.42578125" style="342" customWidth="1"/>
    <col min="11266" max="11266" width="5" style="342" customWidth="1"/>
    <col min="11267" max="11267" width="10.5703125" style="342" bestFit="1" customWidth="1"/>
    <col min="11268" max="11268" width="10" style="342" bestFit="1" customWidth="1"/>
    <col min="11269" max="11269" width="6.42578125" style="342" customWidth="1"/>
    <col min="11270" max="11270" width="39.42578125" style="342" customWidth="1"/>
    <col min="11271" max="11271" width="31.140625" style="342" customWidth="1"/>
    <col min="11272" max="11272" width="12.140625" style="342" customWidth="1"/>
    <col min="11273" max="11273" width="6.5703125" style="342" customWidth="1"/>
    <col min="11274" max="11274" width="7.140625" style="342" customWidth="1"/>
    <col min="11275" max="11278" width="6.5703125" style="342" customWidth="1"/>
    <col min="11279" max="11280" width="11.42578125" style="342"/>
    <col min="11281" max="11286" width="0" style="342" hidden="1" customWidth="1"/>
    <col min="11287" max="11520" width="11.42578125" style="342"/>
    <col min="11521" max="11521" width="5.42578125" style="342" customWidth="1"/>
    <col min="11522" max="11522" width="5" style="342" customWidth="1"/>
    <col min="11523" max="11523" width="10.5703125" style="342" bestFit="1" customWidth="1"/>
    <col min="11524" max="11524" width="10" style="342" bestFit="1" customWidth="1"/>
    <col min="11525" max="11525" width="6.42578125" style="342" customWidth="1"/>
    <col min="11526" max="11526" width="39.42578125" style="342" customWidth="1"/>
    <col min="11527" max="11527" width="31.140625" style="342" customWidth="1"/>
    <col min="11528" max="11528" width="12.140625" style="342" customWidth="1"/>
    <col min="11529" max="11529" width="6.5703125" style="342" customWidth="1"/>
    <col min="11530" max="11530" width="7.140625" style="342" customWidth="1"/>
    <col min="11531" max="11534" width="6.5703125" style="342" customWidth="1"/>
    <col min="11535" max="11536" width="11.42578125" style="342"/>
    <col min="11537" max="11542" width="0" style="342" hidden="1" customWidth="1"/>
    <col min="11543" max="11776" width="11.42578125" style="342"/>
    <col min="11777" max="11777" width="5.42578125" style="342" customWidth="1"/>
    <col min="11778" max="11778" width="5" style="342" customWidth="1"/>
    <col min="11779" max="11779" width="10.5703125" style="342" bestFit="1" customWidth="1"/>
    <col min="11780" max="11780" width="10" style="342" bestFit="1" customWidth="1"/>
    <col min="11781" max="11781" width="6.42578125" style="342" customWidth="1"/>
    <col min="11782" max="11782" width="39.42578125" style="342" customWidth="1"/>
    <col min="11783" max="11783" width="31.140625" style="342" customWidth="1"/>
    <col min="11784" max="11784" width="12.140625" style="342" customWidth="1"/>
    <col min="11785" max="11785" width="6.5703125" style="342" customWidth="1"/>
    <col min="11786" max="11786" width="7.140625" style="342" customWidth="1"/>
    <col min="11787" max="11790" width="6.5703125" style="342" customWidth="1"/>
    <col min="11791" max="11792" width="11.42578125" style="342"/>
    <col min="11793" max="11798" width="0" style="342" hidden="1" customWidth="1"/>
    <col min="11799" max="12032" width="11.42578125" style="342"/>
    <col min="12033" max="12033" width="5.42578125" style="342" customWidth="1"/>
    <col min="12034" max="12034" width="5" style="342" customWidth="1"/>
    <col min="12035" max="12035" width="10.5703125" style="342" bestFit="1" customWidth="1"/>
    <col min="12036" max="12036" width="10" style="342" bestFit="1" customWidth="1"/>
    <col min="12037" max="12037" width="6.42578125" style="342" customWidth="1"/>
    <col min="12038" max="12038" width="39.42578125" style="342" customWidth="1"/>
    <col min="12039" max="12039" width="31.140625" style="342" customWidth="1"/>
    <col min="12040" max="12040" width="12.140625" style="342" customWidth="1"/>
    <col min="12041" max="12041" width="6.5703125" style="342" customWidth="1"/>
    <col min="12042" max="12042" width="7.140625" style="342" customWidth="1"/>
    <col min="12043" max="12046" width="6.5703125" style="342" customWidth="1"/>
    <col min="12047" max="12048" width="11.42578125" style="342"/>
    <col min="12049" max="12054" width="0" style="342" hidden="1" customWidth="1"/>
    <col min="12055" max="12288" width="11.42578125" style="342"/>
    <col min="12289" max="12289" width="5.42578125" style="342" customWidth="1"/>
    <col min="12290" max="12290" width="5" style="342" customWidth="1"/>
    <col min="12291" max="12291" width="10.5703125" style="342" bestFit="1" customWidth="1"/>
    <col min="12292" max="12292" width="10" style="342" bestFit="1" customWidth="1"/>
    <col min="12293" max="12293" width="6.42578125" style="342" customWidth="1"/>
    <col min="12294" max="12294" width="39.42578125" style="342" customWidth="1"/>
    <col min="12295" max="12295" width="31.140625" style="342" customWidth="1"/>
    <col min="12296" max="12296" width="12.140625" style="342" customWidth="1"/>
    <col min="12297" max="12297" width="6.5703125" style="342" customWidth="1"/>
    <col min="12298" max="12298" width="7.140625" style="342" customWidth="1"/>
    <col min="12299" max="12302" width="6.5703125" style="342" customWidth="1"/>
    <col min="12303" max="12304" width="11.42578125" style="342"/>
    <col min="12305" max="12310" width="0" style="342" hidden="1" customWidth="1"/>
    <col min="12311" max="12544" width="11.42578125" style="342"/>
    <col min="12545" max="12545" width="5.42578125" style="342" customWidth="1"/>
    <col min="12546" max="12546" width="5" style="342" customWidth="1"/>
    <col min="12547" max="12547" width="10.5703125" style="342" bestFit="1" customWidth="1"/>
    <col min="12548" max="12548" width="10" style="342" bestFit="1" customWidth="1"/>
    <col min="12549" max="12549" width="6.42578125" style="342" customWidth="1"/>
    <col min="12550" max="12550" width="39.42578125" style="342" customWidth="1"/>
    <col min="12551" max="12551" width="31.140625" style="342" customWidth="1"/>
    <col min="12552" max="12552" width="12.140625" style="342" customWidth="1"/>
    <col min="12553" max="12553" width="6.5703125" style="342" customWidth="1"/>
    <col min="12554" max="12554" width="7.140625" style="342" customWidth="1"/>
    <col min="12555" max="12558" width="6.5703125" style="342" customWidth="1"/>
    <col min="12559" max="12560" width="11.42578125" style="342"/>
    <col min="12561" max="12566" width="0" style="342" hidden="1" customWidth="1"/>
    <col min="12567" max="12800" width="11.42578125" style="342"/>
    <col min="12801" max="12801" width="5.42578125" style="342" customWidth="1"/>
    <col min="12802" max="12802" width="5" style="342" customWidth="1"/>
    <col min="12803" max="12803" width="10.5703125" style="342" bestFit="1" customWidth="1"/>
    <col min="12804" max="12804" width="10" style="342" bestFit="1" customWidth="1"/>
    <col min="12805" max="12805" width="6.42578125" style="342" customWidth="1"/>
    <col min="12806" max="12806" width="39.42578125" style="342" customWidth="1"/>
    <col min="12807" max="12807" width="31.140625" style="342" customWidth="1"/>
    <col min="12808" max="12808" width="12.140625" style="342" customWidth="1"/>
    <col min="12809" max="12809" width="6.5703125" style="342" customWidth="1"/>
    <col min="12810" max="12810" width="7.140625" style="342" customWidth="1"/>
    <col min="12811" max="12814" width="6.5703125" style="342" customWidth="1"/>
    <col min="12815" max="12816" width="11.42578125" style="342"/>
    <col min="12817" max="12822" width="0" style="342" hidden="1" customWidth="1"/>
    <col min="12823" max="13056" width="11.42578125" style="342"/>
    <col min="13057" max="13057" width="5.42578125" style="342" customWidth="1"/>
    <col min="13058" max="13058" width="5" style="342" customWidth="1"/>
    <col min="13059" max="13059" width="10.5703125" style="342" bestFit="1" customWidth="1"/>
    <col min="13060" max="13060" width="10" style="342" bestFit="1" customWidth="1"/>
    <col min="13061" max="13061" width="6.42578125" style="342" customWidth="1"/>
    <col min="13062" max="13062" width="39.42578125" style="342" customWidth="1"/>
    <col min="13063" max="13063" width="31.140625" style="342" customWidth="1"/>
    <col min="13064" max="13064" width="12.140625" style="342" customWidth="1"/>
    <col min="13065" max="13065" width="6.5703125" style="342" customWidth="1"/>
    <col min="13066" max="13066" width="7.140625" style="342" customWidth="1"/>
    <col min="13067" max="13070" width="6.5703125" style="342" customWidth="1"/>
    <col min="13071" max="13072" width="11.42578125" style="342"/>
    <col min="13073" max="13078" width="0" style="342" hidden="1" customWidth="1"/>
    <col min="13079" max="13312" width="11.42578125" style="342"/>
    <col min="13313" max="13313" width="5.42578125" style="342" customWidth="1"/>
    <col min="13314" max="13314" width="5" style="342" customWidth="1"/>
    <col min="13315" max="13315" width="10.5703125" style="342" bestFit="1" customWidth="1"/>
    <col min="13316" max="13316" width="10" style="342" bestFit="1" customWidth="1"/>
    <col min="13317" max="13317" width="6.42578125" style="342" customWidth="1"/>
    <col min="13318" max="13318" width="39.42578125" style="342" customWidth="1"/>
    <col min="13319" max="13319" width="31.140625" style="342" customWidth="1"/>
    <col min="13320" max="13320" width="12.140625" style="342" customWidth="1"/>
    <col min="13321" max="13321" width="6.5703125" style="342" customWidth="1"/>
    <col min="13322" max="13322" width="7.140625" style="342" customWidth="1"/>
    <col min="13323" max="13326" width="6.5703125" style="342" customWidth="1"/>
    <col min="13327" max="13328" width="11.42578125" style="342"/>
    <col min="13329" max="13334" width="0" style="342" hidden="1" customWidth="1"/>
    <col min="13335" max="13568" width="11.42578125" style="342"/>
    <col min="13569" max="13569" width="5.42578125" style="342" customWidth="1"/>
    <col min="13570" max="13570" width="5" style="342" customWidth="1"/>
    <col min="13571" max="13571" width="10.5703125" style="342" bestFit="1" customWidth="1"/>
    <col min="13572" max="13572" width="10" style="342" bestFit="1" customWidth="1"/>
    <col min="13573" max="13573" width="6.42578125" style="342" customWidth="1"/>
    <col min="13574" max="13574" width="39.42578125" style="342" customWidth="1"/>
    <col min="13575" max="13575" width="31.140625" style="342" customWidth="1"/>
    <col min="13576" max="13576" width="12.140625" style="342" customWidth="1"/>
    <col min="13577" max="13577" width="6.5703125" style="342" customWidth="1"/>
    <col min="13578" max="13578" width="7.140625" style="342" customWidth="1"/>
    <col min="13579" max="13582" width="6.5703125" style="342" customWidth="1"/>
    <col min="13583" max="13584" width="11.42578125" style="342"/>
    <col min="13585" max="13590" width="0" style="342" hidden="1" customWidth="1"/>
    <col min="13591" max="13824" width="11.42578125" style="342"/>
    <col min="13825" max="13825" width="5.42578125" style="342" customWidth="1"/>
    <col min="13826" max="13826" width="5" style="342" customWidth="1"/>
    <col min="13827" max="13827" width="10.5703125" style="342" bestFit="1" customWidth="1"/>
    <col min="13828" max="13828" width="10" style="342" bestFit="1" customWidth="1"/>
    <col min="13829" max="13829" width="6.42578125" style="342" customWidth="1"/>
    <col min="13830" max="13830" width="39.42578125" style="342" customWidth="1"/>
    <col min="13831" max="13831" width="31.140625" style="342" customWidth="1"/>
    <col min="13832" max="13832" width="12.140625" style="342" customWidth="1"/>
    <col min="13833" max="13833" width="6.5703125" style="342" customWidth="1"/>
    <col min="13834" max="13834" width="7.140625" style="342" customWidth="1"/>
    <col min="13835" max="13838" width="6.5703125" style="342" customWidth="1"/>
    <col min="13839" max="13840" width="11.42578125" style="342"/>
    <col min="13841" max="13846" width="0" style="342" hidden="1" customWidth="1"/>
    <col min="13847" max="14080" width="11.42578125" style="342"/>
    <col min="14081" max="14081" width="5.42578125" style="342" customWidth="1"/>
    <col min="14082" max="14082" width="5" style="342" customWidth="1"/>
    <col min="14083" max="14083" width="10.5703125" style="342" bestFit="1" customWidth="1"/>
    <col min="14084" max="14084" width="10" style="342" bestFit="1" customWidth="1"/>
    <col min="14085" max="14085" width="6.42578125" style="342" customWidth="1"/>
    <col min="14086" max="14086" width="39.42578125" style="342" customWidth="1"/>
    <col min="14087" max="14087" width="31.140625" style="342" customWidth="1"/>
    <col min="14088" max="14088" width="12.140625" style="342" customWidth="1"/>
    <col min="14089" max="14089" width="6.5703125" style="342" customWidth="1"/>
    <col min="14090" max="14090" width="7.140625" style="342" customWidth="1"/>
    <col min="14091" max="14094" width="6.5703125" style="342" customWidth="1"/>
    <col min="14095" max="14096" width="11.42578125" style="342"/>
    <col min="14097" max="14102" width="0" style="342" hidden="1" customWidth="1"/>
    <col min="14103" max="14336" width="11.42578125" style="342"/>
    <col min="14337" max="14337" width="5.42578125" style="342" customWidth="1"/>
    <col min="14338" max="14338" width="5" style="342" customWidth="1"/>
    <col min="14339" max="14339" width="10.5703125" style="342" bestFit="1" customWidth="1"/>
    <col min="14340" max="14340" width="10" style="342" bestFit="1" customWidth="1"/>
    <col min="14341" max="14341" width="6.42578125" style="342" customWidth="1"/>
    <col min="14342" max="14342" width="39.42578125" style="342" customWidth="1"/>
    <col min="14343" max="14343" width="31.140625" style="342" customWidth="1"/>
    <col min="14344" max="14344" width="12.140625" style="342" customWidth="1"/>
    <col min="14345" max="14345" width="6.5703125" style="342" customWidth="1"/>
    <col min="14346" max="14346" width="7.140625" style="342" customWidth="1"/>
    <col min="14347" max="14350" width="6.5703125" style="342" customWidth="1"/>
    <col min="14351" max="14352" width="11.42578125" style="342"/>
    <col min="14353" max="14358" width="0" style="342" hidden="1" customWidth="1"/>
    <col min="14359" max="14592" width="11.42578125" style="342"/>
    <col min="14593" max="14593" width="5.42578125" style="342" customWidth="1"/>
    <col min="14594" max="14594" width="5" style="342" customWidth="1"/>
    <col min="14595" max="14595" width="10.5703125" style="342" bestFit="1" customWidth="1"/>
    <col min="14596" max="14596" width="10" style="342" bestFit="1" customWidth="1"/>
    <col min="14597" max="14597" width="6.42578125" style="342" customWidth="1"/>
    <col min="14598" max="14598" width="39.42578125" style="342" customWidth="1"/>
    <col min="14599" max="14599" width="31.140625" style="342" customWidth="1"/>
    <col min="14600" max="14600" width="12.140625" style="342" customWidth="1"/>
    <col min="14601" max="14601" width="6.5703125" style="342" customWidth="1"/>
    <col min="14602" max="14602" width="7.140625" style="342" customWidth="1"/>
    <col min="14603" max="14606" width="6.5703125" style="342" customWidth="1"/>
    <col min="14607" max="14608" width="11.42578125" style="342"/>
    <col min="14609" max="14614" width="0" style="342" hidden="1" customWidth="1"/>
    <col min="14615" max="14848" width="11.42578125" style="342"/>
    <col min="14849" max="14849" width="5.42578125" style="342" customWidth="1"/>
    <col min="14850" max="14850" width="5" style="342" customWidth="1"/>
    <col min="14851" max="14851" width="10.5703125" style="342" bestFit="1" customWidth="1"/>
    <col min="14852" max="14852" width="10" style="342" bestFit="1" customWidth="1"/>
    <col min="14853" max="14853" width="6.42578125" style="342" customWidth="1"/>
    <col min="14854" max="14854" width="39.42578125" style="342" customWidth="1"/>
    <col min="14855" max="14855" width="31.140625" style="342" customWidth="1"/>
    <col min="14856" max="14856" width="12.140625" style="342" customWidth="1"/>
    <col min="14857" max="14857" width="6.5703125" style="342" customWidth="1"/>
    <col min="14858" max="14858" width="7.140625" style="342" customWidth="1"/>
    <col min="14859" max="14862" width="6.5703125" style="342" customWidth="1"/>
    <col min="14863" max="14864" width="11.42578125" style="342"/>
    <col min="14865" max="14870" width="0" style="342" hidden="1" customWidth="1"/>
    <col min="14871" max="15104" width="11.42578125" style="342"/>
    <col min="15105" max="15105" width="5.42578125" style="342" customWidth="1"/>
    <col min="15106" max="15106" width="5" style="342" customWidth="1"/>
    <col min="15107" max="15107" width="10.5703125" style="342" bestFit="1" customWidth="1"/>
    <col min="15108" max="15108" width="10" style="342" bestFit="1" customWidth="1"/>
    <col min="15109" max="15109" width="6.42578125" style="342" customWidth="1"/>
    <col min="15110" max="15110" width="39.42578125" style="342" customWidth="1"/>
    <col min="15111" max="15111" width="31.140625" style="342" customWidth="1"/>
    <col min="15112" max="15112" width="12.140625" style="342" customWidth="1"/>
    <col min="15113" max="15113" width="6.5703125" style="342" customWidth="1"/>
    <col min="15114" max="15114" width="7.140625" style="342" customWidth="1"/>
    <col min="15115" max="15118" width="6.5703125" style="342" customWidth="1"/>
    <col min="15119" max="15120" width="11.42578125" style="342"/>
    <col min="15121" max="15126" width="0" style="342" hidden="1" customWidth="1"/>
    <col min="15127" max="15360" width="11.42578125" style="342"/>
    <col min="15361" max="15361" width="5.42578125" style="342" customWidth="1"/>
    <col min="15362" max="15362" width="5" style="342" customWidth="1"/>
    <col min="15363" max="15363" width="10.5703125" style="342" bestFit="1" customWidth="1"/>
    <col min="15364" max="15364" width="10" style="342" bestFit="1" customWidth="1"/>
    <col min="15365" max="15365" width="6.42578125" style="342" customWidth="1"/>
    <col min="15366" max="15366" width="39.42578125" style="342" customWidth="1"/>
    <col min="15367" max="15367" width="31.140625" style="342" customWidth="1"/>
    <col min="15368" max="15368" width="12.140625" style="342" customWidth="1"/>
    <col min="15369" max="15369" width="6.5703125" style="342" customWidth="1"/>
    <col min="15370" max="15370" width="7.140625" style="342" customWidth="1"/>
    <col min="15371" max="15374" width="6.5703125" style="342" customWidth="1"/>
    <col min="15375" max="15376" width="11.42578125" style="342"/>
    <col min="15377" max="15382" width="0" style="342" hidden="1" customWidth="1"/>
    <col min="15383" max="15616" width="11.42578125" style="342"/>
    <col min="15617" max="15617" width="5.42578125" style="342" customWidth="1"/>
    <col min="15618" max="15618" width="5" style="342" customWidth="1"/>
    <col min="15619" max="15619" width="10.5703125" style="342" bestFit="1" customWidth="1"/>
    <col min="15620" max="15620" width="10" style="342" bestFit="1" customWidth="1"/>
    <col min="15621" max="15621" width="6.42578125" style="342" customWidth="1"/>
    <col min="15622" max="15622" width="39.42578125" style="342" customWidth="1"/>
    <col min="15623" max="15623" width="31.140625" style="342" customWidth="1"/>
    <col min="15624" max="15624" width="12.140625" style="342" customWidth="1"/>
    <col min="15625" max="15625" width="6.5703125" style="342" customWidth="1"/>
    <col min="15626" max="15626" width="7.140625" style="342" customWidth="1"/>
    <col min="15627" max="15630" width="6.5703125" style="342" customWidth="1"/>
    <col min="15631" max="15632" width="11.42578125" style="342"/>
    <col min="15633" max="15638" width="0" style="342" hidden="1" customWidth="1"/>
    <col min="15639" max="15872" width="11.42578125" style="342"/>
    <col min="15873" max="15873" width="5.42578125" style="342" customWidth="1"/>
    <col min="15874" max="15874" width="5" style="342" customWidth="1"/>
    <col min="15875" max="15875" width="10.5703125" style="342" bestFit="1" customWidth="1"/>
    <col min="15876" max="15876" width="10" style="342" bestFit="1" customWidth="1"/>
    <col min="15877" max="15877" width="6.42578125" style="342" customWidth="1"/>
    <col min="15878" max="15878" width="39.42578125" style="342" customWidth="1"/>
    <col min="15879" max="15879" width="31.140625" style="342" customWidth="1"/>
    <col min="15880" max="15880" width="12.140625" style="342" customWidth="1"/>
    <col min="15881" max="15881" width="6.5703125" style="342" customWidth="1"/>
    <col min="15882" max="15882" width="7.140625" style="342" customWidth="1"/>
    <col min="15883" max="15886" width="6.5703125" style="342" customWidth="1"/>
    <col min="15887" max="15888" width="11.42578125" style="342"/>
    <col min="15889" max="15894" width="0" style="342" hidden="1" customWidth="1"/>
    <col min="15895" max="16128" width="11.42578125" style="342"/>
    <col min="16129" max="16129" width="5.42578125" style="342" customWidth="1"/>
    <col min="16130" max="16130" width="5" style="342" customWidth="1"/>
    <col min="16131" max="16131" width="10.5703125" style="342" bestFit="1" customWidth="1"/>
    <col min="16132" max="16132" width="10" style="342" bestFit="1" customWidth="1"/>
    <col min="16133" max="16133" width="6.42578125" style="342" customWidth="1"/>
    <col min="16134" max="16134" width="39.42578125" style="342" customWidth="1"/>
    <col min="16135" max="16135" width="31.140625" style="342" customWidth="1"/>
    <col min="16136" max="16136" width="12.140625" style="342" customWidth="1"/>
    <col min="16137" max="16137" width="6.5703125" style="342" customWidth="1"/>
    <col min="16138" max="16138" width="7.140625" style="342" customWidth="1"/>
    <col min="16139" max="16142" width="6.5703125" style="342" customWidth="1"/>
    <col min="16143" max="16144" width="11.42578125" style="342"/>
    <col min="16145" max="16150" width="0" style="342" hidden="1" customWidth="1"/>
    <col min="16151" max="16384" width="11.42578125" style="342"/>
  </cols>
  <sheetData>
    <row r="1" spans="1:45" s="331" customFormat="1" ht="24.95" customHeight="1" thickBot="1">
      <c r="A1" s="330"/>
      <c r="B1" s="956" t="s">
        <v>183</v>
      </c>
      <c r="C1" s="957"/>
      <c r="D1" s="958"/>
      <c r="E1" s="957"/>
      <c r="F1" s="959"/>
      <c r="G1" s="960" t="s">
        <v>0</v>
      </c>
      <c r="H1" s="961"/>
      <c r="I1" s="961"/>
      <c r="J1" s="962"/>
      <c r="L1" s="960" t="s">
        <v>31</v>
      </c>
      <c r="M1" s="961"/>
      <c r="N1" s="961"/>
      <c r="O1" s="962"/>
      <c r="P1" s="368" t="s">
        <v>6</v>
      </c>
      <c r="Q1" s="332"/>
      <c r="R1" s="333"/>
      <c r="S1" s="333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</row>
    <row r="2" spans="1:45" s="331" customFormat="1" ht="39.950000000000003" customHeight="1" thickBot="1">
      <c r="A2" s="335"/>
      <c r="B2" s="978">
        <v>7</v>
      </c>
      <c r="C2" s="979"/>
      <c r="D2" s="979"/>
      <c r="E2" s="979"/>
      <c r="F2" s="980"/>
      <c r="G2" s="966" t="s">
        <v>200</v>
      </c>
      <c r="H2" s="967"/>
      <c r="I2" s="967"/>
      <c r="J2" s="968"/>
      <c r="K2" s="334"/>
      <c r="L2" s="963">
        <f>VLOOKUP(P2,Period!A:C,3,FALSE)</f>
        <v>45661</v>
      </c>
      <c r="M2" s="964"/>
      <c r="N2" s="964"/>
      <c r="O2" s="965"/>
      <c r="P2" s="417">
        <v>2</v>
      </c>
      <c r="Q2" s="332"/>
      <c r="R2" s="336"/>
      <c r="S2" s="336"/>
      <c r="T2" s="334"/>
      <c r="U2" s="334"/>
      <c r="V2" s="334"/>
      <c r="W2" s="334"/>
      <c r="X2" s="334"/>
      <c r="Y2" s="334"/>
      <c r="Z2" s="337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</row>
    <row r="3" spans="1:45" ht="15">
      <c r="A3" s="338"/>
      <c r="B3" s="338"/>
      <c r="C3" s="338"/>
      <c r="D3" s="338"/>
      <c r="E3" s="338"/>
      <c r="F3" s="339"/>
      <c r="G3" s="338"/>
      <c r="H3" s="338"/>
      <c r="I3" s="338"/>
      <c r="J3" s="369"/>
      <c r="K3" s="370"/>
      <c r="L3" s="371"/>
      <c r="M3" s="969"/>
      <c r="N3" s="340"/>
      <c r="O3" s="340"/>
      <c r="P3" s="340"/>
      <c r="Q3" s="340"/>
      <c r="R3" s="340"/>
      <c r="S3" s="340"/>
      <c r="T3" s="341"/>
      <c r="U3" s="341"/>
      <c r="V3" s="341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</row>
    <row r="4" spans="1:45" ht="15">
      <c r="A4" s="338"/>
      <c r="B4" s="338"/>
      <c r="C4" s="338"/>
      <c r="D4" s="338"/>
      <c r="E4" s="338"/>
      <c r="F4" s="339"/>
      <c r="G4" s="372" t="s">
        <v>184</v>
      </c>
      <c r="H4" s="372"/>
      <c r="I4" s="338"/>
      <c r="J4" s="369"/>
      <c r="K4" s="370"/>
      <c r="L4" s="373"/>
      <c r="M4" s="969"/>
      <c r="N4" s="373"/>
      <c r="O4" s="373"/>
      <c r="P4" s="373"/>
      <c r="Q4" s="340"/>
      <c r="R4" s="340"/>
      <c r="S4" s="340"/>
      <c r="T4" s="341"/>
      <c r="U4" s="341"/>
      <c r="V4" s="341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</row>
    <row r="5" spans="1:45" ht="15.75" thickBot="1">
      <c r="A5" s="338"/>
      <c r="B5" s="338"/>
      <c r="C5" s="338"/>
      <c r="D5" s="338"/>
      <c r="E5" s="338"/>
      <c r="F5" s="339"/>
      <c r="G5" s="374" t="s">
        <v>185</v>
      </c>
      <c r="H5" s="375" t="s">
        <v>186</v>
      </c>
      <c r="I5" s="338"/>
      <c r="J5" s="369"/>
      <c r="K5" s="370"/>
      <c r="L5" s="373"/>
      <c r="M5" s="376"/>
      <c r="N5" s="376"/>
      <c r="O5" s="373" t="s">
        <v>187</v>
      </c>
      <c r="Q5" s="340"/>
      <c r="R5" s="340"/>
      <c r="S5" s="340"/>
      <c r="T5" s="341"/>
      <c r="U5" s="341"/>
      <c r="V5" s="341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</row>
    <row r="6" spans="1:45" ht="15.75" thickBot="1">
      <c r="A6" s="338"/>
      <c r="B6" s="338"/>
      <c r="C6" s="338"/>
      <c r="D6" s="338"/>
      <c r="E6" s="338"/>
      <c r="F6" s="339"/>
      <c r="G6" s="374" t="s">
        <v>188</v>
      </c>
      <c r="H6" s="377" t="s">
        <v>189</v>
      </c>
      <c r="I6" s="338"/>
      <c r="J6" s="369"/>
      <c r="K6" s="370"/>
      <c r="L6" s="373"/>
      <c r="M6" s="376"/>
      <c r="N6" s="376"/>
      <c r="O6" s="398">
        <f>SUM(L48:N48)</f>
        <v>0</v>
      </c>
      <c r="Q6" s="340"/>
      <c r="R6" s="340"/>
      <c r="S6" s="340"/>
      <c r="T6" s="341"/>
      <c r="U6" s="341"/>
      <c r="V6" s="341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</row>
    <row r="7" spans="1:45" ht="24" customHeight="1" thickBot="1">
      <c r="A7" s="338"/>
      <c r="B7" s="338"/>
      <c r="C7" s="338"/>
      <c r="D7" s="338"/>
      <c r="E7" s="338"/>
      <c r="F7" s="339"/>
      <c r="G7" s="378" t="s">
        <v>190</v>
      </c>
      <c r="H7" s="379" t="s">
        <v>191</v>
      </c>
      <c r="I7" s="380"/>
      <c r="J7" s="338"/>
      <c r="K7" s="337"/>
      <c r="L7" s="95"/>
      <c r="M7" s="376" t="s">
        <v>171</v>
      </c>
      <c r="N7" s="376"/>
      <c r="O7" s="399">
        <f>SUM(L13:L47)</f>
        <v>0</v>
      </c>
      <c r="Q7" s="343"/>
      <c r="R7" s="343"/>
      <c r="S7" s="343"/>
      <c r="T7" s="343"/>
      <c r="U7" s="343"/>
      <c r="V7" s="343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</row>
    <row r="8" spans="1:45" ht="18" customHeight="1">
      <c r="A8" s="338"/>
      <c r="B8" s="381"/>
      <c r="E8" s="382"/>
      <c r="F8" s="383"/>
      <c r="G8" s="970" t="s">
        <v>192</v>
      </c>
      <c r="H8" s="971"/>
      <c r="I8" s="974" t="s">
        <v>213</v>
      </c>
      <c r="J8" s="975"/>
      <c r="K8" s="338"/>
      <c r="L8" s="95"/>
      <c r="M8" s="376" t="s">
        <v>206</v>
      </c>
      <c r="N8" s="376"/>
      <c r="O8" s="384">
        <f>SUM(M13:M47)</f>
        <v>0</v>
      </c>
      <c r="Q8" s="365"/>
      <c r="R8" s="365"/>
      <c r="S8" s="365"/>
      <c r="T8" s="365"/>
      <c r="U8" s="365"/>
      <c r="V8" s="365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</row>
    <row r="9" spans="1:45" ht="19.5" customHeight="1" thickBot="1">
      <c r="A9" s="338"/>
      <c r="B9" s="376"/>
      <c r="C9" s="338"/>
      <c r="D9" s="338"/>
      <c r="E9" s="385"/>
      <c r="F9" s="381"/>
      <c r="G9" s="972"/>
      <c r="H9" s="973"/>
      <c r="I9" s="976"/>
      <c r="J9" s="977"/>
      <c r="K9" s="338"/>
      <c r="L9" s="95"/>
      <c r="M9" s="397" t="s">
        <v>208</v>
      </c>
      <c r="N9" s="397"/>
      <c r="O9" s="400">
        <f>SUM(N13:N47)</f>
        <v>0</v>
      </c>
      <c r="Q9" s="365"/>
      <c r="R9" s="365"/>
      <c r="S9" s="365"/>
      <c r="T9" s="365"/>
      <c r="U9" s="365"/>
      <c r="V9" s="365"/>
      <c r="W9" s="344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</row>
    <row r="10" spans="1:45" ht="17.25" customHeight="1">
      <c r="A10" s="338"/>
      <c r="B10" s="381"/>
      <c r="C10" s="381"/>
      <c r="D10" s="381"/>
      <c r="E10" s="382"/>
      <c r="F10" s="386"/>
      <c r="G10" s="1010" t="s">
        <v>243</v>
      </c>
      <c r="H10" s="1011"/>
      <c r="I10" s="1006" t="s">
        <v>163</v>
      </c>
      <c r="J10" s="1007"/>
      <c r="K10" s="338"/>
      <c r="L10" s="95"/>
      <c r="M10" s="95"/>
      <c r="N10" s="95"/>
      <c r="O10" s="384"/>
      <c r="P10" s="95"/>
      <c r="Q10" s="365"/>
      <c r="R10" s="365"/>
      <c r="S10" s="365"/>
      <c r="T10" s="365"/>
      <c r="U10" s="365"/>
      <c r="V10" s="365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</row>
    <row r="11" spans="1:45" ht="17.25" customHeight="1" thickBot="1">
      <c r="A11" s="338"/>
      <c r="B11" s="381"/>
      <c r="C11" s="381"/>
      <c r="D11" s="381"/>
      <c r="E11" s="382"/>
      <c r="F11" s="386"/>
      <c r="G11" s="1012"/>
      <c r="H11" s="1013"/>
      <c r="I11" s="1008"/>
      <c r="J11" s="1009"/>
      <c r="K11" s="338"/>
      <c r="L11" s="95"/>
      <c r="M11" s="95"/>
      <c r="N11" s="95"/>
      <c r="O11" s="602"/>
      <c r="P11" s="95"/>
      <c r="Q11" s="365"/>
      <c r="R11" s="365"/>
      <c r="S11" s="365"/>
      <c r="T11" s="365"/>
      <c r="U11" s="365"/>
      <c r="V11" s="365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</row>
    <row r="12" spans="1:45" ht="68.25" customHeight="1" thickBot="1">
      <c r="A12" s="338"/>
      <c r="B12" s="387"/>
      <c r="C12" s="387"/>
      <c r="D12" s="387"/>
      <c r="E12" s="387"/>
      <c r="F12" s="388" t="s">
        <v>103</v>
      </c>
      <c r="G12" s="389"/>
      <c r="H12" s="390"/>
      <c r="I12" s="390"/>
      <c r="J12" s="391"/>
      <c r="K12" s="392"/>
      <c r="L12" s="393" t="s">
        <v>205</v>
      </c>
      <c r="M12" s="394" t="s">
        <v>206</v>
      </c>
      <c r="N12" s="394" t="s">
        <v>207</v>
      </c>
      <c r="O12" s="395" t="s">
        <v>193</v>
      </c>
      <c r="P12" s="396"/>
      <c r="Q12" s="365"/>
      <c r="R12" s="365"/>
      <c r="S12" s="365"/>
      <c r="T12" s="365"/>
      <c r="U12" s="365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</row>
    <row r="13" spans="1:45" ht="20.100000000000001" customHeight="1">
      <c r="A13" s="338"/>
      <c r="B13" s="981" t="s">
        <v>104</v>
      </c>
      <c r="C13" s="994">
        <f>C18-1</f>
        <v>45655</v>
      </c>
      <c r="D13" s="1000">
        <f>IF(G17="Work Holiday",0,F17)*IF(G17="Vacation pay",0,1)*IF(G17="Vacation without pay",0,1)*IF(G17="Sick day",0,1)*IF(G17="Special leave",0,1)*IF(G17="Travel day",0,1)</f>
        <v>0</v>
      </c>
      <c r="E13" s="988" t="str">
        <f>IFERROR(VLOOKUP($C13,Period!$N$4:$P$20,2,FALSE),"")</f>
        <v/>
      </c>
      <c r="F13" s="345"/>
      <c r="G13" s="997"/>
      <c r="H13" s="998"/>
      <c r="I13" s="998"/>
      <c r="J13" s="998"/>
      <c r="K13" s="999"/>
      <c r="L13" s="932"/>
      <c r="M13" s="935"/>
      <c r="N13" s="938"/>
      <c r="O13" s="941">
        <f>F17</f>
        <v>0</v>
      </c>
      <c r="Q13" s="337"/>
      <c r="R13" s="334"/>
      <c r="S13" s="337"/>
      <c r="T13" s="337"/>
      <c r="U13" s="337"/>
      <c r="V13" s="337"/>
      <c r="W13" s="337"/>
      <c r="X13" s="337"/>
      <c r="Y13" s="337"/>
      <c r="Z13" s="337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</row>
    <row r="14" spans="1:45" ht="20.100000000000001" customHeight="1">
      <c r="A14" s="338"/>
      <c r="B14" s="982"/>
      <c r="C14" s="995"/>
      <c r="D14" s="1001"/>
      <c r="E14" s="989"/>
      <c r="F14" s="346"/>
      <c r="G14" s="1003"/>
      <c r="H14" s="1004"/>
      <c r="I14" s="1004"/>
      <c r="J14" s="1004"/>
      <c r="K14" s="1005"/>
      <c r="L14" s="933"/>
      <c r="M14" s="936"/>
      <c r="N14" s="939"/>
      <c r="O14" s="942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</row>
    <row r="15" spans="1:45" ht="20.100000000000001" customHeight="1">
      <c r="A15" s="338"/>
      <c r="B15" s="982"/>
      <c r="C15" s="995"/>
      <c r="D15" s="1001"/>
      <c r="E15" s="989"/>
      <c r="F15" s="346"/>
      <c r="G15" s="1003"/>
      <c r="H15" s="1004"/>
      <c r="I15" s="1004"/>
      <c r="J15" s="1004"/>
      <c r="K15" s="1005"/>
      <c r="L15" s="933"/>
      <c r="M15" s="936"/>
      <c r="N15" s="939"/>
      <c r="O15" s="942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</row>
    <row r="16" spans="1:45" ht="20.100000000000001" customHeight="1" thickBot="1">
      <c r="A16" s="338"/>
      <c r="B16" s="983"/>
      <c r="C16" s="995"/>
      <c r="D16" s="1001"/>
      <c r="E16" s="989"/>
      <c r="F16" s="347"/>
      <c r="G16" s="1003"/>
      <c r="H16" s="1004"/>
      <c r="I16" s="1004"/>
      <c r="J16" s="1004"/>
      <c r="K16" s="1005"/>
      <c r="L16" s="933"/>
      <c r="M16" s="936"/>
      <c r="N16" s="939"/>
      <c r="O16" s="942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</row>
    <row r="17" spans="1:45" ht="30" customHeight="1" thickBot="1">
      <c r="A17" s="338"/>
      <c r="B17" s="984"/>
      <c r="C17" s="996"/>
      <c r="D17" s="1002"/>
      <c r="E17" s="990"/>
      <c r="F17" s="348">
        <f>(F16-F15)+(F14-F13)</f>
        <v>0</v>
      </c>
      <c r="G17" s="953"/>
      <c r="H17" s="954"/>
      <c r="I17" s="954"/>
      <c r="J17" s="954"/>
      <c r="K17" s="955"/>
      <c r="L17" s="934"/>
      <c r="M17" s="937"/>
      <c r="N17" s="940"/>
      <c r="O17" s="943"/>
      <c r="Q17" s="337"/>
      <c r="R17" s="337"/>
      <c r="S17" s="337"/>
      <c r="T17" s="337"/>
      <c r="U17" s="349"/>
      <c r="V17" s="337"/>
      <c r="W17" s="337"/>
      <c r="X17" s="337"/>
      <c r="Y17" s="337"/>
      <c r="Z17" s="337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</row>
    <row r="18" spans="1:45" ht="20.100000000000001" customHeight="1">
      <c r="A18" s="338"/>
      <c r="B18" s="981" t="s">
        <v>105</v>
      </c>
      <c r="C18" s="985">
        <f>C23-1</f>
        <v>45656</v>
      </c>
      <c r="D18" s="944">
        <f>IF(G22="Work Holiday",0,F22)*IF(G22="Vacation pay",0,1)*IF(G22="Vacation without pay",0,1)*IF(G22="Sick day",0,1)*IF(G22="Special leave",0,1)*IF(G22="Travel day",0,1)</f>
        <v>0</v>
      </c>
      <c r="E18" s="988" t="str">
        <f>IFERROR(VLOOKUP($C18,Period!$N$4:$P$20,2,FALSE),"")</f>
        <v/>
      </c>
      <c r="F18" s="345"/>
      <c r="G18" s="991"/>
      <c r="H18" s="992"/>
      <c r="I18" s="992"/>
      <c r="J18" s="992"/>
      <c r="K18" s="993"/>
      <c r="L18" s="932"/>
      <c r="M18" s="935"/>
      <c r="N18" s="938"/>
      <c r="O18" s="941">
        <f>F22+O13</f>
        <v>0</v>
      </c>
      <c r="Q18" s="337"/>
      <c r="R18" s="337"/>
      <c r="S18" s="337"/>
      <c r="T18" s="337"/>
      <c r="U18" s="349"/>
      <c r="V18" s="337"/>
      <c r="W18" s="337"/>
      <c r="X18" s="337"/>
      <c r="Y18" s="337"/>
      <c r="Z18" s="337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</row>
    <row r="19" spans="1:45" ht="20.100000000000001" customHeight="1">
      <c r="A19" s="338"/>
      <c r="B19" s="982"/>
      <c r="C19" s="986"/>
      <c r="D19" s="945"/>
      <c r="E19" s="989"/>
      <c r="F19" s="346"/>
      <c r="G19" s="947"/>
      <c r="H19" s="948"/>
      <c r="I19" s="948"/>
      <c r="J19" s="948"/>
      <c r="K19" s="949"/>
      <c r="L19" s="933"/>
      <c r="M19" s="936"/>
      <c r="N19" s="939"/>
      <c r="O19" s="942"/>
      <c r="Q19" s="337"/>
      <c r="R19" s="337"/>
      <c r="S19" s="337"/>
      <c r="T19" s="337"/>
      <c r="U19" s="349"/>
      <c r="V19" s="337"/>
      <c r="W19" s="337"/>
      <c r="X19" s="337"/>
      <c r="Y19" s="337"/>
      <c r="Z19" s="337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</row>
    <row r="20" spans="1:45" ht="20.100000000000001" customHeight="1">
      <c r="A20" s="338"/>
      <c r="B20" s="982"/>
      <c r="C20" s="986"/>
      <c r="D20" s="945"/>
      <c r="E20" s="989"/>
      <c r="F20" s="346"/>
      <c r="G20" s="947"/>
      <c r="H20" s="948"/>
      <c r="I20" s="948"/>
      <c r="J20" s="948"/>
      <c r="K20" s="949"/>
      <c r="L20" s="933"/>
      <c r="M20" s="936"/>
      <c r="N20" s="939"/>
      <c r="O20" s="942"/>
      <c r="Q20" s="337"/>
      <c r="R20" s="337"/>
      <c r="S20" s="337"/>
      <c r="T20" s="337"/>
      <c r="U20" s="349"/>
      <c r="V20" s="337"/>
      <c r="W20" s="337"/>
      <c r="X20" s="337"/>
      <c r="Y20" s="337"/>
      <c r="Z20" s="337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</row>
    <row r="21" spans="1:45" ht="20.100000000000001" customHeight="1" thickBot="1">
      <c r="A21" s="338"/>
      <c r="B21" s="983"/>
      <c r="C21" s="986"/>
      <c r="D21" s="945"/>
      <c r="E21" s="989"/>
      <c r="F21" s="347"/>
      <c r="G21" s="947"/>
      <c r="H21" s="948"/>
      <c r="I21" s="948"/>
      <c r="J21" s="948"/>
      <c r="K21" s="949"/>
      <c r="L21" s="933"/>
      <c r="M21" s="936"/>
      <c r="N21" s="939"/>
      <c r="O21" s="942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</row>
    <row r="22" spans="1:45" ht="30" customHeight="1" thickBot="1">
      <c r="A22" s="338"/>
      <c r="B22" s="984"/>
      <c r="C22" s="987"/>
      <c r="D22" s="946"/>
      <c r="E22" s="990"/>
      <c r="F22" s="348">
        <f>(F21-F20)+(F19-F18)</f>
        <v>0</v>
      </c>
      <c r="G22" s="950"/>
      <c r="H22" s="951"/>
      <c r="I22" s="951"/>
      <c r="J22" s="951"/>
      <c r="K22" s="952"/>
      <c r="L22" s="934"/>
      <c r="M22" s="937"/>
      <c r="N22" s="940"/>
      <c r="O22" s="943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</row>
    <row r="23" spans="1:45" ht="20.100000000000001" customHeight="1">
      <c r="A23" s="338"/>
      <c r="B23" s="981" t="s">
        <v>106</v>
      </c>
      <c r="C23" s="985">
        <f>C28-1</f>
        <v>45657</v>
      </c>
      <c r="D23" s="944">
        <f>IF(G27="Work Holiday",0,F27)*IF(G27="Vacation pay",0,1)*IF(G27="Vacation without pay",0,1)*IF(G27="Sick day",0,1)*IF(G27="Special leave",0,1)*IF(G27="Travel day",0,1)</f>
        <v>0</v>
      </c>
      <c r="E23" s="988" t="str">
        <f>IFERROR(VLOOKUP($C23,Period!$N$4:$P$20,2,FALSE),"")</f>
        <v/>
      </c>
      <c r="F23" s="345"/>
      <c r="G23" s="991"/>
      <c r="H23" s="992"/>
      <c r="I23" s="992"/>
      <c r="J23" s="992"/>
      <c r="K23" s="993"/>
      <c r="L23" s="932"/>
      <c r="M23" s="935"/>
      <c r="N23" s="938"/>
      <c r="O23" s="941">
        <f t="shared" ref="O23" si="0">F27+O18</f>
        <v>0</v>
      </c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</row>
    <row r="24" spans="1:45" ht="20.100000000000001" customHeight="1">
      <c r="A24" s="338"/>
      <c r="B24" s="982"/>
      <c r="C24" s="986"/>
      <c r="D24" s="945"/>
      <c r="E24" s="989"/>
      <c r="F24" s="346"/>
      <c r="G24" s="947"/>
      <c r="H24" s="948"/>
      <c r="I24" s="948"/>
      <c r="J24" s="948"/>
      <c r="K24" s="949"/>
      <c r="L24" s="933"/>
      <c r="M24" s="936"/>
      <c r="N24" s="939"/>
      <c r="O24" s="942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</row>
    <row r="25" spans="1:45" ht="20.100000000000001" customHeight="1">
      <c r="A25" s="338"/>
      <c r="B25" s="982"/>
      <c r="C25" s="986"/>
      <c r="D25" s="945"/>
      <c r="E25" s="989"/>
      <c r="F25" s="346"/>
      <c r="G25" s="947"/>
      <c r="H25" s="948"/>
      <c r="I25" s="948"/>
      <c r="J25" s="948"/>
      <c r="K25" s="949"/>
      <c r="L25" s="933"/>
      <c r="M25" s="936"/>
      <c r="N25" s="939"/>
      <c r="O25" s="942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</row>
    <row r="26" spans="1:45" ht="20.100000000000001" customHeight="1" thickBot="1">
      <c r="A26" s="338"/>
      <c r="B26" s="983"/>
      <c r="C26" s="986"/>
      <c r="D26" s="945"/>
      <c r="E26" s="989"/>
      <c r="F26" s="347"/>
      <c r="G26" s="947"/>
      <c r="H26" s="948"/>
      <c r="I26" s="948"/>
      <c r="J26" s="948"/>
      <c r="K26" s="949"/>
      <c r="L26" s="933"/>
      <c r="M26" s="936"/>
      <c r="N26" s="939"/>
      <c r="O26" s="942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</row>
    <row r="27" spans="1:45" ht="30" customHeight="1" thickBot="1">
      <c r="A27" s="338"/>
      <c r="B27" s="984"/>
      <c r="C27" s="987"/>
      <c r="D27" s="946"/>
      <c r="E27" s="990"/>
      <c r="F27" s="348">
        <f>(F26-F25)+(F24-F23)</f>
        <v>0</v>
      </c>
      <c r="G27" s="950"/>
      <c r="H27" s="951"/>
      <c r="I27" s="951"/>
      <c r="J27" s="951"/>
      <c r="K27" s="952"/>
      <c r="L27" s="934"/>
      <c r="M27" s="937"/>
      <c r="N27" s="940"/>
      <c r="O27" s="943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</row>
    <row r="28" spans="1:45" ht="20.100000000000001" customHeight="1">
      <c r="A28" s="338"/>
      <c r="B28" s="981" t="s">
        <v>107</v>
      </c>
      <c r="C28" s="985">
        <f>C33-1</f>
        <v>45658</v>
      </c>
      <c r="D28" s="944">
        <f>IF(G32="Work Holiday",0,F32)*IF(G32="Vacation pay",0,1)*IF(G32="Vacation without pay",0,1)*IF(G32="Sick day",0,1)*IF(G32="Special leave",0,1)*IF(G32="Travel day",0,1)</f>
        <v>0</v>
      </c>
      <c r="E28" s="988" t="str">
        <f>IFERROR(VLOOKUP($C28,Period!$N$4:$P$20,2,FALSE),"")</f>
        <v>New Year's Day</v>
      </c>
      <c r="F28" s="345"/>
      <c r="G28" s="991"/>
      <c r="H28" s="992"/>
      <c r="I28" s="992"/>
      <c r="J28" s="992"/>
      <c r="K28" s="993"/>
      <c r="L28" s="932"/>
      <c r="M28" s="935"/>
      <c r="N28" s="938"/>
      <c r="O28" s="941">
        <f t="shared" ref="O28" si="1">F32+O23</f>
        <v>0</v>
      </c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</row>
    <row r="29" spans="1:45" ht="20.100000000000001" customHeight="1">
      <c r="A29" s="338"/>
      <c r="B29" s="982"/>
      <c r="C29" s="986"/>
      <c r="D29" s="945"/>
      <c r="E29" s="989"/>
      <c r="F29" s="346"/>
      <c r="G29" s="947"/>
      <c r="H29" s="948"/>
      <c r="I29" s="948"/>
      <c r="J29" s="948"/>
      <c r="K29" s="949"/>
      <c r="L29" s="933"/>
      <c r="M29" s="936"/>
      <c r="N29" s="939"/>
      <c r="O29" s="942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</row>
    <row r="30" spans="1:45" ht="20.100000000000001" customHeight="1">
      <c r="A30" s="338"/>
      <c r="B30" s="982"/>
      <c r="C30" s="986"/>
      <c r="D30" s="945"/>
      <c r="E30" s="989"/>
      <c r="F30" s="346"/>
      <c r="G30" s="947"/>
      <c r="H30" s="948"/>
      <c r="I30" s="948"/>
      <c r="J30" s="948"/>
      <c r="K30" s="949"/>
      <c r="L30" s="933"/>
      <c r="M30" s="936"/>
      <c r="N30" s="939"/>
      <c r="O30" s="942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</row>
    <row r="31" spans="1:45" ht="20.100000000000001" customHeight="1" thickBot="1">
      <c r="A31" s="338"/>
      <c r="B31" s="983"/>
      <c r="C31" s="986"/>
      <c r="D31" s="945"/>
      <c r="E31" s="989"/>
      <c r="F31" s="347"/>
      <c r="G31" s="947"/>
      <c r="H31" s="948"/>
      <c r="I31" s="948"/>
      <c r="J31" s="948"/>
      <c r="K31" s="949"/>
      <c r="L31" s="933"/>
      <c r="M31" s="936"/>
      <c r="N31" s="939"/>
      <c r="O31" s="942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</row>
    <row r="32" spans="1:45" ht="30" customHeight="1" thickBot="1">
      <c r="A32" s="338"/>
      <c r="B32" s="984"/>
      <c r="C32" s="987"/>
      <c r="D32" s="946"/>
      <c r="E32" s="990"/>
      <c r="F32" s="348">
        <f>(F31-F30)+(F29-F28)</f>
        <v>0</v>
      </c>
      <c r="G32" s="950"/>
      <c r="H32" s="951"/>
      <c r="I32" s="951"/>
      <c r="J32" s="951"/>
      <c r="K32" s="952"/>
      <c r="L32" s="934"/>
      <c r="M32" s="937"/>
      <c r="N32" s="940"/>
      <c r="O32" s="943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</row>
    <row r="33" spans="1:45" ht="20.100000000000001" customHeight="1">
      <c r="A33" s="338"/>
      <c r="B33" s="981" t="s">
        <v>108</v>
      </c>
      <c r="C33" s="985">
        <f>C38-1</f>
        <v>45659</v>
      </c>
      <c r="D33" s="944">
        <f>IF(G37="Work Holiday",0,F37)*IF(G37="Vacation pay",0,1)*IF(G37="Vacation without pay",0,1)*IF(G37="Sick day",0,1)*IF(G37="Special leave",0,1)*IF(G37="Travel day",0,1)</f>
        <v>0</v>
      </c>
      <c r="E33" s="988" t="str">
        <f>IFERROR(VLOOKUP($C33,Period!$N$4:$P$20,2,FALSE),"")</f>
        <v>Next day of new day</v>
      </c>
      <c r="F33" s="345"/>
      <c r="G33" s="991"/>
      <c r="H33" s="992"/>
      <c r="I33" s="992"/>
      <c r="J33" s="992"/>
      <c r="K33" s="993"/>
      <c r="L33" s="932"/>
      <c r="M33" s="935"/>
      <c r="N33" s="938"/>
      <c r="O33" s="941">
        <f t="shared" ref="O33" si="2">F37+O28</f>
        <v>0</v>
      </c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</row>
    <row r="34" spans="1:45" ht="20.100000000000001" customHeight="1">
      <c r="A34" s="338"/>
      <c r="B34" s="982"/>
      <c r="C34" s="986"/>
      <c r="D34" s="945"/>
      <c r="E34" s="989"/>
      <c r="F34" s="346"/>
      <c r="G34" s="947"/>
      <c r="H34" s="948"/>
      <c r="I34" s="948"/>
      <c r="J34" s="948"/>
      <c r="K34" s="949"/>
      <c r="L34" s="933"/>
      <c r="M34" s="936"/>
      <c r="N34" s="939"/>
      <c r="O34" s="942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</row>
    <row r="35" spans="1:45" ht="20.100000000000001" customHeight="1">
      <c r="A35" s="338"/>
      <c r="B35" s="982"/>
      <c r="C35" s="986"/>
      <c r="D35" s="945"/>
      <c r="E35" s="989"/>
      <c r="F35" s="346"/>
      <c r="G35" s="947"/>
      <c r="H35" s="948"/>
      <c r="I35" s="948"/>
      <c r="J35" s="948"/>
      <c r="K35" s="949"/>
      <c r="L35" s="933"/>
      <c r="M35" s="936"/>
      <c r="N35" s="939"/>
      <c r="O35" s="942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</row>
    <row r="36" spans="1:45" ht="20.100000000000001" customHeight="1" thickBot="1">
      <c r="A36" s="338"/>
      <c r="B36" s="983"/>
      <c r="C36" s="986"/>
      <c r="D36" s="945"/>
      <c r="E36" s="989"/>
      <c r="F36" s="347"/>
      <c r="G36" s="947"/>
      <c r="H36" s="948"/>
      <c r="I36" s="948"/>
      <c r="J36" s="948"/>
      <c r="K36" s="949"/>
      <c r="L36" s="933"/>
      <c r="M36" s="936"/>
      <c r="N36" s="939"/>
      <c r="O36" s="942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</row>
    <row r="37" spans="1:45" ht="30" customHeight="1" thickBot="1">
      <c r="A37" s="338"/>
      <c r="B37" s="984"/>
      <c r="C37" s="987"/>
      <c r="D37" s="946"/>
      <c r="E37" s="990"/>
      <c r="F37" s="348">
        <f>(F36-F35)+(F34-F33)</f>
        <v>0</v>
      </c>
      <c r="G37" s="950"/>
      <c r="H37" s="951"/>
      <c r="I37" s="951"/>
      <c r="J37" s="951"/>
      <c r="K37" s="952"/>
      <c r="L37" s="934"/>
      <c r="M37" s="937"/>
      <c r="N37" s="940"/>
      <c r="O37" s="943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</row>
    <row r="38" spans="1:45" ht="20.100000000000001" customHeight="1">
      <c r="A38" s="338"/>
      <c r="B38" s="981" t="s">
        <v>109</v>
      </c>
      <c r="C38" s="985">
        <f>C43-1</f>
        <v>45660</v>
      </c>
      <c r="D38" s="944">
        <f>IF(G42="Work Holiday",0,F42)*IF(G42="Vacation pay",0,1)*IF(G42="Vacation without pay",0,1)*IF(G42="Sick day",0,1)*IF(G42="Special leave",0,1)*IF(G42="Travel day",0,1)</f>
        <v>0</v>
      </c>
      <c r="E38" s="988" t="str">
        <f>IFERROR(VLOOKUP($C38,Period!$N$4:$P$20,2,FALSE),"")</f>
        <v/>
      </c>
      <c r="F38" s="345"/>
      <c r="G38" s="991"/>
      <c r="H38" s="992"/>
      <c r="I38" s="992"/>
      <c r="J38" s="992"/>
      <c r="K38" s="993"/>
      <c r="L38" s="932"/>
      <c r="M38" s="935"/>
      <c r="N38" s="938"/>
      <c r="O38" s="941">
        <f t="shared" ref="O38" si="3">F42+O33</f>
        <v>0</v>
      </c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</row>
    <row r="39" spans="1:45" ht="20.100000000000001" customHeight="1">
      <c r="A39" s="338"/>
      <c r="B39" s="982"/>
      <c r="C39" s="986"/>
      <c r="D39" s="945"/>
      <c r="E39" s="989"/>
      <c r="F39" s="346"/>
      <c r="G39" s="947"/>
      <c r="H39" s="948"/>
      <c r="I39" s="948"/>
      <c r="J39" s="948"/>
      <c r="K39" s="949"/>
      <c r="L39" s="933"/>
      <c r="M39" s="936"/>
      <c r="N39" s="939"/>
      <c r="O39" s="942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</row>
    <row r="40" spans="1:45" ht="20.100000000000001" customHeight="1">
      <c r="A40" s="338"/>
      <c r="B40" s="982"/>
      <c r="C40" s="986"/>
      <c r="D40" s="945"/>
      <c r="E40" s="989"/>
      <c r="F40" s="346"/>
      <c r="G40" s="947"/>
      <c r="H40" s="948"/>
      <c r="I40" s="948"/>
      <c r="J40" s="948"/>
      <c r="K40" s="949"/>
      <c r="L40" s="933"/>
      <c r="M40" s="936"/>
      <c r="N40" s="939"/>
      <c r="O40" s="942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</row>
    <row r="41" spans="1:45" ht="20.100000000000001" customHeight="1" thickBot="1">
      <c r="A41" s="338"/>
      <c r="B41" s="983"/>
      <c r="C41" s="986"/>
      <c r="D41" s="945"/>
      <c r="E41" s="989"/>
      <c r="F41" s="347"/>
      <c r="G41" s="947"/>
      <c r="H41" s="948"/>
      <c r="I41" s="948"/>
      <c r="J41" s="948"/>
      <c r="K41" s="949"/>
      <c r="L41" s="933"/>
      <c r="M41" s="936"/>
      <c r="N41" s="939"/>
      <c r="O41" s="942"/>
      <c r="Q41" s="337"/>
      <c r="R41" s="337"/>
      <c r="S41" s="337"/>
      <c r="T41" s="337"/>
      <c r="U41" s="337"/>
      <c r="V41" s="337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</row>
    <row r="42" spans="1:45" ht="30" customHeight="1" thickBot="1">
      <c r="A42" s="338"/>
      <c r="B42" s="984"/>
      <c r="C42" s="987"/>
      <c r="D42" s="946"/>
      <c r="E42" s="990"/>
      <c r="F42" s="348">
        <f>(F41-F40)+(F39-F38)</f>
        <v>0</v>
      </c>
      <c r="G42" s="950"/>
      <c r="H42" s="951"/>
      <c r="I42" s="951"/>
      <c r="J42" s="951"/>
      <c r="K42" s="952"/>
      <c r="L42" s="934"/>
      <c r="M42" s="937"/>
      <c r="N42" s="940"/>
      <c r="O42" s="943"/>
      <c r="Q42" s="337"/>
      <c r="R42" s="337"/>
      <c r="S42" s="337"/>
      <c r="T42" s="337"/>
      <c r="U42" s="337"/>
      <c r="V42" s="337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</row>
    <row r="43" spans="1:45" ht="20.100000000000001" customHeight="1">
      <c r="A43" s="338"/>
      <c r="B43" s="981" t="s">
        <v>110</v>
      </c>
      <c r="C43" s="985">
        <f>L2</f>
        <v>45661</v>
      </c>
      <c r="D43" s="944">
        <f>IF(G47="Work Holiday",0,F47)*IF(G47="Vacation pay",0,1)*IF(G47="Vacation without pay",0,1)*IF(G47="Sick day",0,1)*IF(G47="Special leave",0,1)*IF(G47="Travel day",0,1)</f>
        <v>0</v>
      </c>
      <c r="E43" s="988" t="str">
        <f>IFERROR(VLOOKUP($C43,Period!$N$4:$P$20,2,FALSE),"")</f>
        <v/>
      </c>
      <c r="F43" s="345"/>
      <c r="G43" s="991"/>
      <c r="H43" s="992"/>
      <c r="I43" s="992"/>
      <c r="J43" s="992"/>
      <c r="K43" s="993"/>
      <c r="L43" s="932"/>
      <c r="M43" s="935"/>
      <c r="N43" s="938"/>
      <c r="O43" s="941">
        <f t="shared" ref="O43" si="4">F47+O38</f>
        <v>0</v>
      </c>
      <c r="Q43" s="337"/>
      <c r="R43" s="337"/>
      <c r="S43" s="337"/>
      <c r="T43" s="337"/>
      <c r="U43" s="337"/>
      <c r="V43" s="337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</row>
    <row r="44" spans="1:45" ht="20.100000000000001" customHeight="1">
      <c r="A44" s="338"/>
      <c r="B44" s="982"/>
      <c r="C44" s="986"/>
      <c r="D44" s="945"/>
      <c r="E44" s="989"/>
      <c r="F44" s="346"/>
      <c r="G44" s="947"/>
      <c r="H44" s="948"/>
      <c r="I44" s="948"/>
      <c r="J44" s="948"/>
      <c r="K44" s="949"/>
      <c r="L44" s="933"/>
      <c r="M44" s="936"/>
      <c r="N44" s="939"/>
      <c r="O44" s="942"/>
      <c r="Q44" s="337"/>
      <c r="R44" s="337"/>
      <c r="S44" s="337"/>
      <c r="T44" s="337"/>
      <c r="U44" s="337"/>
      <c r="V44" s="337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</row>
    <row r="45" spans="1:45" ht="20.100000000000001" customHeight="1">
      <c r="A45" s="338"/>
      <c r="B45" s="982"/>
      <c r="C45" s="986"/>
      <c r="D45" s="945"/>
      <c r="E45" s="989"/>
      <c r="F45" s="346"/>
      <c r="G45" s="947"/>
      <c r="H45" s="948"/>
      <c r="I45" s="948"/>
      <c r="J45" s="948"/>
      <c r="K45" s="949"/>
      <c r="L45" s="933"/>
      <c r="M45" s="936"/>
      <c r="N45" s="939"/>
      <c r="O45" s="942"/>
      <c r="Q45" s="337"/>
      <c r="R45" s="337"/>
      <c r="S45" s="337"/>
      <c r="T45" s="337"/>
      <c r="U45" s="337"/>
      <c r="V45" s="337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</row>
    <row r="46" spans="1:45" ht="20.100000000000001" customHeight="1" thickBot="1">
      <c r="A46" s="338"/>
      <c r="B46" s="983"/>
      <c r="C46" s="986"/>
      <c r="D46" s="945"/>
      <c r="E46" s="989"/>
      <c r="F46" s="347"/>
      <c r="G46" s="947"/>
      <c r="H46" s="948"/>
      <c r="I46" s="948"/>
      <c r="J46" s="948"/>
      <c r="K46" s="949"/>
      <c r="L46" s="933"/>
      <c r="M46" s="936"/>
      <c r="N46" s="939"/>
      <c r="O46" s="942"/>
      <c r="Q46" s="337"/>
      <c r="R46" s="337"/>
      <c r="S46" s="337"/>
      <c r="T46" s="337"/>
      <c r="U46" s="337"/>
      <c r="V46" s="337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</row>
    <row r="47" spans="1:45" ht="30" customHeight="1" thickBot="1">
      <c r="A47" s="338"/>
      <c r="B47" s="984"/>
      <c r="C47" s="987"/>
      <c r="D47" s="946"/>
      <c r="E47" s="990"/>
      <c r="F47" s="348">
        <f>(F46-F45)+(F44-F43)</f>
        <v>0</v>
      </c>
      <c r="G47" s="950"/>
      <c r="H47" s="951"/>
      <c r="I47" s="951"/>
      <c r="J47" s="951"/>
      <c r="K47" s="952"/>
      <c r="L47" s="934"/>
      <c r="M47" s="937"/>
      <c r="N47" s="940"/>
      <c r="O47" s="943"/>
      <c r="Q47" s="337"/>
      <c r="R47" s="337"/>
      <c r="S47" s="337"/>
      <c r="T47" s="337"/>
      <c r="U47" s="337"/>
      <c r="V47" s="337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</row>
    <row r="48" spans="1:45" ht="15.75" customHeight="1">
      <c r="A48" s="338"/>
      <c r="B48" s="408"/>
      <c r="C48" s="409"/>
      <c r="D48" s="410">
        <f>SUM(D13:D47)</f>
        <v>0</v>
      </c>
      <c r="E48" s="411">
        <f>(IF(E13="",F17,0))+(IF(E18="",F22,0))+(IF(E23="",F27,0))+(IF(E28="",F32,0))+(IF(E33="",F37,0))+(IF(E38="",F42,0))+(IF(E43="",F47,0))</f>
        <v>0</v>
      </c>
      <c r="F48" s="412">
        <f>D48-IF(E13="",0,F17)-IF(E18="",0,F22)-IF(E23="",0,F27)-IF(E28="",0,F32)-IF(E33="",0,F37)-IF(E38="",0,F42)-IF(E43="",0,F47)</f>
        <v>0</v>
      </c>
      <c r="G48" s="1017" t="s">
        <v>244</v>
      </c>
      <c r="H48" s="1019" t="s">
        <v>211</v>
      </c>
      <c r="I48" s="1019"/>
      <c r="J48" s="603" t="s">
        <v>245</v>
      </c>
      <c r="K48" s="402"/>
      <c r="L48" s="403">
        <f>SUM(L13:L47)</f>
        <v>0</v>
      </c>
      <c r="M48" s="403">
        <f>SUM(M13:M47)</f>
        <v>0</v>
      </c>
      <c r="N48" s="403">
        <f t="shared" ref="N48" si="5">SUM(N13:N47)</f>
        <v>0</v>
      </c>
      <c r="O48" s="404"/>
      <c r="Q48" s="337"/>
      <c r="R48" s="337"/>
      <c r="S48" s="337"/>
      <c r="T48" s="337"/>
      <c r="U48" s="337"/>
      <c r="V48" s="337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</row>
    <row r="49" spans="1:45" ht="19.5" customHeight="1" thickBot="1">
      <c r="A49" s="338"/>
      <c r="B49" s="413"/>
      <c r="C49" s="414"/>
      <c r="D49" s="414"/>
      <c r="E49" s="415"/>
      <c r="F49" s="416"/>
      <c r="G49" s="1018"/>
      <c r="H49" s="1020"/>
      <c r="I49" s="1020"/>
      <c r="J49" s="604"/>
      <c r="K49" s="405"/>
      <c r="L49" s="406"/>
      <c r="M49" s="406"/>
      <c r="N49" s="405" t="s">
        <v>111</v>
      </c>
      <c r="O49" s="407">
        <f>SUM(F17,F22,F27,F32,F37,F42,F47)</f>
        <v>0</v>
      </c>
      <c r="Q49" s="337"/>
      <c r="R49" s="337"/>
      <c r="S49" s="337"/>
      <c r="T49" s="337"/>
      <c r="U49" s="337"/>
      <c r="V49" s="337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</row>
    <row r="50" spans="1:45">
      <c r="A50" s="338"/>
      <c r="B50" s="338"/>
      <c r="C50" s="338"/>
      <c r="D50" s="338"/>
      <c r="E50" s="338"/>
      <c r="F50" s="339"/>
      <c r="G50" s="338"/>
      <c r="H50" s="338"/>
      <c r="I50" s="338"/>
      <c r="J50" s="338"/>
      <c r="K50" s="338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</row>
    <row r="51" spans="1:45" s="355" customFormat="1" ht="37.5">
      <c r="A51" s="352"/>
      <c r="B51" s="1014" t="str">
        <f>G2</f>
        <v>Your Name</v>
      </c>
      <c r="C51" s="1014"/>
      <c r="D51" s="1014"/>
      <c r="E51" s="1014"/>
      <c r="F51" s="1014"/>
      <c r="G51" s="1014"/>
      <c r="H51" s="1014"/>
      <c r="I51" s="353"/>
      <c r="J51" s="352"/>
      <c r="K51" s="352"/>
      <c r="L51" s="354"/>
      <c r="M51" s="354"/>
      <c r="N51" s="1015">
        <f ca="1">TODAY()</f>
        <v>45644</v>
      </c>
      <c r="O51" s="1015"/>
      <c r="P51" s="1015"/>
      <c r="Q51" s="354"/>
      <c r="R51" s="354"/>
      <c r="S51" s="354"/>
      <c r="T51" s="354"/>
      <c r="U51" s="354"/>
      <c r="V51" s="354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</row>
    <row r="52" spans="1:45" s="355" customFormat="1" ht="18">
      <c r="A52" s="352"/>
      <c r="B52" s="1016" t="s">
        <v>116</v>
      </c>
      <c r="C52" s="1016"/>
      <c r="D52" s="1016"/>
      <c r="E52" s="1016"/>
      <c r="F52" s="1016"/>
      <c r="G52" s="356"/>
      <c r="H52" s="337"/>
      <c r="I52" s="357" t="s">
        <v>112</v>
      </c>
      <c r="J52" s="358"/>
      <c r="K52" s="337"/>
      <c r="L52" s="337"/>
      <c r="N52" s="357" t="s">
        <v>113</v>
      </c>
      <c r="O52" s="359"/>
      <c r="P52" s="360"/>
      <c r="Q52" s="354"/>
      <c r="R52" s="354"/>
      <c r="S52" s="354"/>
      <c r="T52" s="354"/>
      <c r="U52" s="354"/>
      <c r="V52" s="354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</row>
    <row r="53" spans="1:45" s="355" customFormat="1" ht="18">
      <c r="A53" s="352"/>
      <c r="B53" s="352"/>
      <c r="C53" s="352"/>
      <c r="D53" s="352"/>
      <c r="E53" s="352"/>
      <c r="F53" s="361"/>
      <c r="G53" s="352"/>
      <c r="H53" s="352"/>
      <c r="I53" s="352"/>
      <c r="J53" s="352"/>
      <c r="K53" s="352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</row>
    <row r="54" spans="1:45" s="355" customFormat="1" ht="18">
      <c r="A54" s="352"/>
      <c r="B54" s="352"/>
      <c r="C54" s="352"/>
      <c r="D54" s="352"/>
      <c r="E54" s="352"/>
      <c r="F54" s="361"/>
      <c r="G54" s="352"/>
      <c r="H54" s="352"/>
      <c r="I54" s="352"/>
      <c r="J54" s="352"/>
      <c r="K54" s="352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</row>
    <row r="55" spans="1:45">
      <c r="A55" s="338"/>
      <c r="B55" s="338"/>
      <c r="C55" s="338"/>
      <c r="D55" s="338"/>
      <c r="E55" s="338"/>
      <c r="F55" s="339"/>
      <c r="G55" s="338"/>
      <c r="H55" s="338"/>
      <c r="I55" s="338"/>
      <c r="J55" s="338"/>
      <c r="K55" s="338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</row>
    <row r="56" spans="1:45">
      <c r="A56" s="338"/>
      <c r="B56" s="338"/>
      <c r="C56" s="338"/>
      <c r="D56" s="338"/>
      <c r="E56" s="338"/>
      <c r="F56" s="339"/>
      <c r="G56" s="338"/>
      <c r="H56" s="338"/>
      <c r="I56" s="338"/>
      <c r="J56" s="338"/>
      <c r="K56" s="338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</row>
    <row r="57" spans="1:45" ht="18">
      <c r="A57" s="338"/>
      <c r="B57" s="352" t="s">
        <v>118</v>
      </c>
      <c r="C57" s="338"/>
      <c r="D57" s="338"/>
      <c r="E57" s="338"/>
      <c r="F57" s="339"/>
      <c r="G57" s="338"/>
      <c r="H57" s="338"/>
      <c r="I57" s="338"/>
      <c r="J57" s="338"/>
      <c r="K57" s="338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</row>
    <row r="58" spans="1:45" ht="18">
      <c r="A58" s="338"/>
      <c r="B58" s="352" t="s">
        <v>117</v>
      </c>
      <c r="C58" s="338"/>
      <c r="D58" s="338"/>
      <c r="E58" s="338"/>
      <c r="F58" s="339"/>
      <c r="G58" s="338"/>
      <c r="H58" s="338"/>
      <c r="I58" s="338"/>
      <c r="J58" s="338"/>
      <c r="K58" s="338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</row>
    <row r="59" spans="1:45">
      <c r="A59" s="338"/>
      <c r="C59" s="338"/>
      <c r="D59" s="338"/>
      <c r="E59" s="338"/>
      <c r="F59" s="339"/>
      <c r="G59" s="338"/>
      <c r="H59" s="338"/>
      <c r="I59" s="338"/>
      <c r="J59" s="338"/>
      <c r="K59" s="338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</row>
    <row r="60" spans="1:45">
      <c r="A60" s="338"/>
      <c r="B60" s="338"/>
      <c r="C60" s="338"/>
      <c r="D60" s="338"/>
      <c r="E60" s="338"/>
      <c r="F60" s="339"/>
      <c r="G60" s="338"/>
      <c r="H60" s="338"/>
      <c r="I60" s="338"/>
      <c r="J60" s="338"/>
      <c r="K60" s="338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</row>
    <row r="61" spans="1:45">
      <c r="A61" s="338"/>
      <c r="B61" s="338"/>
      <c r="C61" s="338"/>
      <c r="D61" s="338"/>
      <c r="E61" s="338"/>
      <c r="F61" s="339"/>
      <c r="G61" s="338"/>
      <c r="H61" s="338"/>
      <c r="I61" s="338"/>
      <c r="J61" s="338"/>
      <c r="K61" s="338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</row>
    <row r="62" spans="1:45">
      <c r="A62" s="338"/>
      <c r="B62" s="338"/>
      <c r="C62" s="338"/>
      <c r="D62" s="338"/>
      <c r="E62" s="338"/>
      <c r="F62" s="339"/>
      <c r="G62" s="338"/>
      <c r="H62" s="338"/>
      <c r="I62" s="338"/>
      <c r="J62" s="338"/>
      <c r="K62" s="338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</row>
    <row r="63" spans="1:45">
      <c r="A63" s="338"/>
      <c r="B63" s="338"/>
      <c r="C63" s="338"/>
      <c r="D63" s="338"/>
      <c r="E63" s="338"/>
      <c r="F63" s="339"/>
      <c r="G63" s="338"/>
      <c r="H63" s="338"/>
      <c r="I63" s="338"/>
      <c r="J63" s="338"/>
      <c r="K63" s="338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</row>
    <row r="64" spans="1:45">
      <c r="A64" s="338"/>
      <c r="B64" s="338"/>
      <c r="C64" s="338"/>
      <c r="D64" s="338"/>
      <c r="E64" s="338"/>
      <c r="F64" s="339"/>
      <c r="G64" s="338"/>
      <c r="H64" s="338"/>
      <c r="I64" s="338"/>
      <c r="J64" s="338"/>
      <c r="K64" s="338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</row>
    <row r="65" spans="1:45">
      <c r="A65" s="338"/>
      <c r="B65" s="338"/>
      <c r="C65" s="338"/>
      <c r="D65" s="338"/>
      <c r="E65" s="338"/>
      <c r="F65" s="339"/>
      <c r="G65" s="338"/>
      <c r="H65" s="338"/>
      <c r="I65" s="338"/>
      <c r="J65" s="338"/>
      <c r="K65" s="338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</row>
    <row r="66" spans="1:45">
      <c r="A66" s="338"/>
      <c r="B66" s="338"/>
      <c r="C66" s="338"/>
      <c r="D66" s="338"/>
      <c r="E66" s="338"/>
      <c r="F66" s="339"/>
      <c r="G66" s="338"/>
      <c r="H66" s="338"/>
      <c r="I66" s="338"/>
      <c r="J66" s="338"/>
      <c r="K66" s="338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</row>
    <row r="67" spans="1:45">
      <c r="A67" s="338"/>
      <c r="B67" s="338"/>
      <c r="C67" s="338"/>
      <c r="D67" s="338"/>
      <c r="E67" s="338"/>
      <c r="F67" s="339"/>
      <c r="G67" s="338"/>
      <c r="H67" s="338"/>
      <c r="I67" s="338"/>
      <c r="J67" s="338"/>
      <c r="K67" s="338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</row>
    <row r="68" spans="1:45">
      <c r="A68" s="338"/>
      <c r="B68" s="338"/>
      <c r="C68" s="338"/>
      <c r="D68" s="338"/>
      <c r="E68" s="338"/>
      <c r="F68" s="339"/>
      <c r="G68" s="338"/>
      <c r="H68" s="338"/>
      <c r="I68" s="338"/>
      <c r="J68" s="338"/>
      <c r="K68" s="338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</row>
    <row r="69" spans="1:45">
      <c r="A69" s="338"/>
      <c r="B69" s="338"/>
      <c r="C69" s="338"/>
      <c r="D69" s="338"/>
      <c r="E69" s="338"/>
      <c r="F69" s="339"/>
      <c r="G69" s="338"/>
      <c r="H69" s="338"/>
      <c r="I69" s="338"/>
      <c r="J69" s="338"/>
      <c r="K69" s="338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</row>
    <row r="70" spans="1:45">
      <c r="A70" s="338"/>
      <c r="B70" s="338"/>
      <c r="C70" s="338"/>
      <c r="D70" s="338"/>
      <c r="E70" s="338"/>
      <c r="F70" s="339"/>
      <c r="G70" s="338"/>
      <c r="H70" s="338"/>
      <c r="I70" s="338"/>
      <c r="J70" s="338"/>
      <c r="K70" s="338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</row>
    <row r="71" spans="1:45">
      <c r="A71" s="338"/>
      <c r="B71" s="338"/>
      <c r="C71" s="338"/>
      <c r="D71" s="338"/>
      <c r="E71" s="338"/>
      <c r="F71" s="339"/>
      <c r="G71" s="338"/>
      <c r="H71" s="338"/>
      <c r="I71" s="338"/>
      <c r="J71" s="338"/>
      <c r="K71" s="338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</row>
    <row r="72" spans="1:45">
      <c r="A72" s="338"/>
      <c r="B72" s="338"/>
      <c r="C72" s="338"/>
      <c r="D72" s="338"/>
      <c r="E72" s="338"/>
      <c r="F72" s="339"/>
      <c r="G72" s="338"/>
      <c r="H72" s="338"/>
      <c r="I72" s="338"/>
      <c r="J72" s="338"/>
      <c r="K72" s="338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</row>
    <row r="73" spans="1:45">
      <c r="A73" s="338"/>
      <c r="B73" s="338"/>
      <c r="C73" s="338"/>
      <c r="D73" s="338"/>
      <c r="E73" s="338"/>
      <c r="F73" s="339"/>
      <c r="G73" s="338"/>
      <c r="H73" s="338"/>
      <c r="I73" s="338"/>
      <c r="J73" s="338"/>
      <c r="K73" s="338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</row>
    <row r="74" spans="1:45">
      <c r="A74" s="338"/>
      <c r="B74" s="338"/>
      <c r="C74" s="338"/>
      <c r="D74" s="338"/>
      <c r="E74" s="338"/>
      <c r="F74" s="339"/>
      <c r="G74" s="338"/>
      <c r="H74" s="338"/>
      <c r="I74" s="338"/>
      <c r="J74" s="338"/>
      <c r="K74" s="338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</row>
    <row r="75" spans="1:45">
      <c r="A75" s="338"/>
      <c r="B75" s="338"/>
      <c r="C75" s="338"/>
      <c r="D75" s="338"/>
      <c r="E75" s="338"/>
      <c r="F75" s="339"/>
      <c r="G75" s="338"/>
      <c r="H75" s="338"/>
      <c r="I75" s="338"/>
      <c r="J75" s="338"/>
      <c r="K75" s="338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</row>
    <row r="76" spans="1:45">
      <c r="A76" s="338"/>
      <c r="B76" s="338"/>
      <c r="C76" s="338"/>
      <c r="D76" s="338"/>
      <c r="E76" s="338"/>
      <c r="F76" s="339"/>
      <c r="G76" s="338"/>
      <c r="H76" s="338"/>
      <c r="I76" s="338"/>
      <c r="J76" s="338"/>
      <c r="K76" s="338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</row>
    <row r="77" spans="1:45">
      <c r="A77" s="338"/>
      <c r="B77" s="338"/>
      <c r="C77" s="338"/>
      <c r="D77" s="338"/>
      <c r="E77" s="338"/>
      <c r="F77" s="339"/>
      <c r="G77" s="338"/>
      <c r="H77" s="338"/>
      <c r="I77" s="338"/>
      <c r="J77" s="338"/>
      <c r="K77" s="338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</row>
    <row r="78" spans="1:45">
      <c r="A78" s="338"/>
      <c r="B78" s="338"/>
      <c r="C78" s="338"/>
      <c r="D78" s="338"/>
      <c r="E78" s="338"/>
      <c r="F78" s="339"/>
      <c r="G78" s="338"/>
      <c r="H78" s="338"/>
      <c r="I78" s="338"/>
      <c r="J78" s="338"/>
      <c r="K78" s="338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</row>
    <row r="79" spans="1:45">
      <c r="A79" s="338"/>
      <c r="B79" s="338"/>
      <c r="C79" s="338"/>
      <c r="D79" s="338"/>
      <c r="E79" s="338"/>
      <c r="F79" s="339"/>
      <c r="G79" s="338"/>
      <c r="H79" s="338"/>
      <c r="I79" s="338"/>
      <c r="J79" s="338"/>
      <c r="K79" s="338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</row>
    <row r="80" spans="1:45">
      <c r="A80" s="338"/>
      <c r="B80" s="338"/>
      <c r="C80" s="338"/>
      <c r="D80" s="338"/>
      <c r="E80" s="338"/>
      <c r="F80" s="339"/>
      <c r="G80" s="338"/>
      <c r="H80" s="338"/>
      <c r="I80" s="338"/>
      <c r="J80" s="338"/>
      <c r="K80" s="338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</row>
    <row r="81" spans="1:45">
      <c r="A81" s="338"/>
      <c r="B81" s="338"/>
      <c r="C81" s="338"/>
      <c r="D81" s="338"/>
      <c r="E81" s="338"/>
      <c r="F81" s="339"/>
      <c r="G81" s="338"/>
      <c r="H81" s="338"/>
      <c r="I81" s="338"/>
      <c r="J81" s="338"/>
      <c r="K81" s="338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</row>
    <row r="82" spans="1:45">
      <c r="A82" s="338"/>
      <c r="B82" s="338"/>
      <c r="C82" s="338"/>
      <c r="D82" s="338"/>
      <c r="E82" s="338"/>
      <c r="F82" s="339"/>
      <c r="G82" s="338"/>
      <c r="H82" s="338"/>
      <c r="I82" s="338"/>
      <c r="J82" s="338"/>
      <c r="K82" s="338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</row>
    <row r="83" spans="1:45">
      <c r="A83" s="338"/>
      <c r="B83" s="338"/>
      <c r="C83" s="338"/>
      <c r="D83" s="338"/>
      <c r="E83" s="338"/>
      <c r="F83" s="339"/>
      <c r="G83" s="338"/>
      <c r="H83" s="338"/>
      <c r="I83" s="338"/>
      <c r="J83" s="338"/>
      <c r="K83" s="338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</row>
    <row r="84" spans="1:45">
      <c r="A84" s="338"/>
      <c r="B84" s="338"/>
      <c r="C84" s="338"/>
      <c r="D84" s="338"/>
      <c r="E84" s="338"/>
      <c r="F84" s="339"/>
      <c r="G84" s="338"/>
      <c r="H84" s="338"/>
      <c r="I84" s="338"/>
      <c r="J84" s="338"/>
      <c r="K84" s="338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</row>
    <row r="85" spans="1:45">
      <c r="A85" s="338"/>
      <c r="B85" s="338"/>
      <c r="C85" s="338"/>
      <c r="D85" s="338"/>
      <c r="E85" s="338"/>
      <c r="F85" s="339"/>
      <c r="G85" s="338"/>
      <c r="H85" s="338"/>
      <c r="I85" s="338"/>
      <c r="J85" s="338"/>
      <c r="K85" s="338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</row>
    <row r="86" spans="1:45">
      <c r="A86" s="338"/>
      <c r="B86" s="338"/>
      <c r="C86" s="338"/>
      <c r="D86" s="338"/>
      <c r="E86" s="338"/>
      <c r="F86" s="339"/>
      <c r="G86" s="338"/>
      <c r="H86" s="338"/>
      <c r="I86" s="338"/>
      <c r="J86" s="338"/>
      <c r="K86" s="338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</row>
    <row r="87" spans="1:45">
      <c r="A87" s="338"/>
      <c r="B87" s="338"/>
      <c r="C87" s="338"/>
      <c r="D87" s="338"/>
      <c r="E87" s="338"/>
      <c r="F87" s="339"/>
      <c r="G87" s="338"/>
      <c r="H87" s="338"/>
      <c r="I87" s="338"/>
      <c r="J87" s="338"/>
      <c r="K87" s="338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</row>
    <row r="88" spans="1:45">
      <c r="A88" s="338"/>
      <c r="B88" s="338"/>
      <c r="C88" s="338"/>
      <c r="D88" s="338"/>
      <c r="E88" s="338"/>
      <c r="F88" s="339"/>
      <c r="G88" s="338"/>
      <c r="H88" s="338"/>
      <c r="I88" s="338"/>
      <c r="J88" s="338"/>
      <c r="K88" s="338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</row>
    <row r="89" spans="1:45">
      <c r="A89" s="338"/>
      <c r="B89" s="338"/>
      <c r="C89" s="338"/>
      <c r="D89" s="338"/>
      <c r="E89" s="338"/>
      <c r="F89" s="339"/>
      <c r="G89" s="338"/>
      <c r="H89" s="338"/>
      <c r="I89" s="338"/>
      <c r="J89" s="338"/>
      <c r="K89" s="338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</row>
    <row r="90" spans="1:45">
      <c r="A90" s="338"/>
      <c r="B90" s="338"/>
      <c r="C90" s="338"/>
      <c r="D90" s="338"/>
      <c r="E90" s="338"/>
      <c r="F90" s="339"/>
      <c r="G90" s="338"/>
      <c r="H90" s="338"/>
      <c r="I90" s="338"/>
      <c r="J90" s="338"/>
      <c r="K90" s="338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</row>
    <row r="91" spans="1:45">
      <c r="A91" s="338"/>
      <c r="B91" s="338"/>
      <c r="C91" s="338"/>
      <c r="D91" s="338"/>
      <c r="E91" s="338"/>
      <c r="F91" s="339"/>
      <c r="G91" s="338"/>
      <c r="H91" s="338"/>
      <c r="I91" s="338"/>
      <c r="J91" s="338"/>
      <c r="K91" s="338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</row>
    <row r="92" spans="1:45">
      <c r="A92" s="338"/>
      <c r="B92" s="338"/>
      <c r="C92" s="338"/>
      <c r="D92" s="338"/>
      <c r="E92" s="338"/>
      <c r="F92" s="339"/>
      <c r="G92" s="338"/>
      <c r="H92" s="338"/>
      <c r="I92" s="338"/>
      <c r="J92" s="338"/>
      <c r="K92" s="338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</row>
    <row r="93" spans="1:45">
      <c r="A93" s="338"/>
      <c r="B93" s="338"/>
      <c r="C93" s="338"/>
      <c r="D93" s="338"/>
      <c r="E93" s="338"/>
      <c r="F93" s="339"/>
      <c r="G93" s="338"/>
      <c r="H93" s="338"/>
      <c r="I93" s="338"/>
      <c r="J93" s="338"/>
      <c r="K93" s="338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338"/>
      <c r="AP93" s="338"/>
      <c r="AQ93" s="338"/>
      <c r="AR93" s="338"/>
      <c r="AS93" s="338"/>
    </row>
    <row r="94" spans="1:45">
      <c r="A94" s="338"/>
      <c r="B94" s="338"/>
      <c r="C94" s="338"/>
      <c r="D94" s="338"/>
      <c r="E94" s="338"/>
      <c r="F94" s="339"/>
      <c r="G94" s="338"/>
      <c r="H94" s="338"/>
      <c r="I94" s="338"/>
      <c r="J94" s="338"/>
      <c r="K94" s="338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</row>
    <row r="95" spans="1:45">
      <c r="A95" s="338"/>
      <c r="B95" s="338"/>
      <c r="C95" s="338"/>
      <c r="D95" s="338"/>
      <c r="E95" s="338"/>
      <c r="F95" s="339"/>
      <c r="G95" s="338"/>
      <c r="H95" s="338"/>
      <c r="I95" s="338"/>
      <c r="J95" s="338"/>
      <c r="K95" s="338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</row>
    <row r="96" spans="1:45">
      <c r="A96" s="338"/>
      <c r="B96" s="338"/>
      <c r="C96" s="338"/>
      <c r="D96" s="338"/>
      <c r="E96" s="338"/>
      <c r="F96" s="339"/>
      <c r="G96" s="338"/>
      <c r="H96" s="338"/>
      <c r="I96" s="338"/>
      <c r="J96" s="338"/>
      <c r="K96" s="338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</row>
    <row r="97" spans="1:45">
      <c r="A97" s="338"/>
      <c r="B97" s="338"/>
      <c r="C97" s="338"/>
      <c r="D97" s="338"/>
      <c r="E97" s="338"/>
      <c r="F97" s="339"/>
      <c r="G97" s="338"/>
      <c r="H97" s="338"/>
      <c r="I97" s="338"/>
      <c r="J97" s="338"/>
      <c r="K97" s="338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</row>
    <row r="98" spans="1:45">
      <c r="A98" s="338"/>
      <c r="B98" s="338"/>
      <c r="C98" s="338"/>
      <c r="D98" s="338"/>
      <c r="E98" s="338"/>
      <c r="F98" s="339"/>
      <c r="G98" s="338"/>
      <c r="H98" s="338"/>
      <c r="I98" s="338"/>
      <c r="J98" s="338"/>
      <c r="K98" s="338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</row>
    <row r="99" spans="1:45">
      <c r="A99" s="338"/>
      <c r="B99" s="338"/>
      <c r="C99" s="338"/>
      <c r="D99" s="338"/>
      <c r="E99" s="338"/>
      <c r="F99" s="339"/>
      <c r="G99" s="338"/>
      <c r="H99" s="338"/>
      <c r="I99" s="338"/>
      <c r="J99" s="338"/>
      <c r="K99" s="338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</row>
    <row r="100" spans="1:45">
      <c r="A100" s="338"/>
      <c r="B100" s="338"/>
      <c r="C100" s="338"/>
      <c r="D100" s="338"/>
      <c r="E100" s="338"/>
      <c r="F100" s="339"/>
      <c r="G100" s="338"/>
      <c r="H100" s="338"/>
      <c r="I100" s="338"/>
      <c r="J100" s="338"/>
      <c r="K100" s="338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</row>
    <row r="101" spans="1:45">
      <c r="A101" s="338"/>
      <c r="B101" s="338"/>
      <c r="C101" s="338"/>
      <c r="D101" s="338"/>
      <c r="E101" s="338"/>
      <c r="F101" s="339"/>
      <c r="G101" s="338"/>
      <c r="H101" s="338"/>
      <c r="I101" s="338"/>
      <c r="J101" s="338"/>
      <c r="K101" s="338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8"/>
      <c r="AQ101" s="338"/>
      <c r="AR101" s="338"/>
      <c r="AS101" s="338"/>
    </row>
    <row r="102" spans="1:45">
      <c r="A102" s="338"/>
      <c r="B102" s="338"/>
      <c r="C102" s="338"/>
      <c r="D102" s="338"/>
      <c r="E102" s="338"/>
      <c r="F102" s="339"/>
      <c r="G102" s="338"/>
      <c r="H102" s="338"/>
      <c r="I102" s="338"/>
      <c r="J102" s="338"/>
      <c r="K102" s="338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8"/>
      <c r="AS102" s="338"/>
    </row>
    <row r="103" spans="1:45">
      <c r="A103" s="338"/>
      <c r="B103" s="338"/>
      <c r="C103" s="338"/>
      <c r="D103" s="338"/>
      <c r="E103" s="338"/>
      <c r="F103" s="339"/>
      <c r="G103" s="338"/>
      <c r="H103" s="338"/>
      <c r="I103" s="338"/>
      <c r="J103" s="338"/>
      <c r="K103" s="338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</row>
    <row r="104" spans="1:45">
      <c r="A104" s="338"/>
      <c r="B104" s="338"/>
      <c r="C104" s="338"/>
      <c r="D104" s="338"/>
      <c r="E104" s="338"/>
      <c r="F104" s="339"/>
      <c r="G104" s="338"/>
      <c r="H104" s="338"/>
      <c r="I104" s="338"/>
      <c r="J104" s="338"/>
      <c r="K104" s="338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</row>
    <row r="105" spans="1:45">
      <c r="A105" s="338"/>
      <c r="B105" s="338"/>
      <c r="C105" s="338"/>
      <c r="D105" s="338"/>
      <c r="E105" s="338"/>
      <c r="F105" s="339"/>
      <c r="G105" s="338"/>
      <c r="H105" s="338"/>
      <c r="I105" s="338"/>
      <c r="J105" s="338"/>
      <c r="K105" s="338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</row>
    <row r="106" spans="1:45">
      <c r="A106" s="338"/>
      <c r="B106" s="338"/>
      <c r="C106" s="338"/>
      <c r="D106" s="338"/>
      <c r="E106" s="338"/>
      <c r="F106" s="339"/>
      <c r="G106" s="338"/>
      <c r="H106" s="338"/>
      <c r="I106" s="338"/>
      <c r="J106" s="338"/>
      <c r="K106" s="338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</row>
    <row r="107" spans="1:45">
      <c r="A107" s="338"/>
      <c r="B107" s="338"/>
      <c r="C107" s="338"/>
      <c r="D107" s="338"/>
      <c r="E107" s="338"/>
      <c r="F107" s="339"/>
      <c r="G107" s="338"/>
      <c r="H107" s="338"/>
      <c r="I107" s="338"/>
      <c r="J107" s="338"/>
      <c r="K107" s="338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</row>
    <row r="108" spans="1:45">
      <c r="A108" s="338"/>
      <c r="B108" s="338"/>
      <c r="C108" s="338"/>
      <c r="D108" s="338"/>
      <c r="E108" s="338"/>
      <c r="F108" s="339"/>
      <c r="G108" s="338"/>
      <c r="H108" s="338"/>
      <c r="I108" s="338"/>
      <c r="J108" s="338"/>
      <c r="K108" s="338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</row>
    <row r="109" spans="1:45">
      <c r="A109" s="338"/>
      <c r="B109" s="338"/>
      <c r="C109" s="338"/>
      <c r="D109" s="338"/>
      <c r="E109" s="338"/>
      <c r="F109" s="339"/>
      <c r="G109" s="338"/>
      <c r="H109" s="338"/>
      <c r="I109" s="338"/>
      <c r="J109" s="338"/>
      <c r="K109" s="338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</row>
    <row r="110" spans="1:45">
      <c r="A110" s="338"/>
      <c r="B110" s="338"/>
      <c r="C110" s="338"/>
      <c r="D110" s="338"/>
      <c r="E110" s="338"/>
      <c r="F110" s="339"/>
      <c r="G110" s="338"/>
      <c r="H110" s="338"/>
      <c r="I110" s="338"/>
      <c r="J110" s="338"/>
      <c r="K110" s="338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  <c r="AP110" s="338"/>
      <c r="AQ110" s="338"/>
      <c r="AR110" s="338"/>
      <c r="AS110" s="338"/>
    </row>
    <row r="111" spans="1:45">
      <c r="A111" s="338"/>
      <c r="B111" s="338"/>
      <c r="C111" s="338"/>
      <c r="D111" s="338"/>
      <c r="E111" s="338"/>
      <c r="F111" s="339"/>
      <c r="G111" s="338"/>
      <c r="H111" s="338"/>
      <c r="I111" s="338"/>
      <c r="J111" s="338"/>
      <c r="K111" s="338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</row>
    <row r="112" spans="1:45">
      <c r="A112" s="338"/>
      <c r="B112" s="338"/>
      <c r="C112" s="338"/>
      <c r="D112" s="338"/>
      <c r="E112" s="338"/>
      <c r="F112" s="339"/>
      <c r="G112" s="338"/>
      <c r="H112" s="338"/>
      <c r="I112" s="338"/>
      <c r="J112" s="338"/>
      <c r="K112" s="338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</row>
    <row r="113" spans="1:45">
      <c r="A113" s="338"/>
      <c r="B113" s="338"/>
      <c r="C113" s="338"/>
      <c r="D113" s="338"/>
      <c r="E113" s="338"/>
      <c r="F113" s="339"/>
      <c r="G113" s="338"/>
      <c r="H113" s="338"/>
      <c r="I113" s="338"/>
      <c r="J113" s="338"/>
      <c r="K113" s="338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</row>
    <row r="114" spans="1:45">
      <c r="A114" s="338"/>
      <c r="B114" s="338"/>
      <c r="C114" s="338"/>
      <c r="D114" s="338"/>
      <c r="E114" s="338"/>
      <c r="F114" s="339"/>
      <c r="G114" s="338"/>
      <c r="H114" s="338"/>
      <c r="I114" s="338"/>
      <c r="J114" s="338"/>
      <c r="K114" s="338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</row>
    <row r="115" spans="1:45">
      <c r="A115" s="338"/>
      <c r="B115" s="338"/>
      <c r="C115" s="338"/>
      <c r="D115" s="338"/>
      <c r="E115" s="338"/>
      <c r="F115" s="339"/>
      <c r="G115" s="338"/>
      <c r="H115" s="338"/>
      <c r="I115" s="338"/>
      <c r="J115" s="338"/>
      <c r="K115" s="338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</row>
    <row r="116" spans="1:45">
      <c r="A116" s="338"/>
      <c r="B116" s="338"/>
      <c r="C116" s="338"/>
      <c r="D116" s="338"/>
      <c r="E116" s="338"/>
      <c r="F116" s="339"/>
      <c r="G116" s="338"/>
      <c r="H116" s="338"/>
      <c r="I116" s="338"/>
      <c r="J116" s="338"/>
      <c r="K116" s="338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38"/>
      <c r="X116" s="338"/>
      <c r="Y116" s="338"/>
      <c r="Z116" s="338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</row>
    <row r="117" spans="1:45">
      <c r="A117" s="338"/>
      <c r="B117" s="338"/>
      <c r="C117" s="338"/>
      <c r="D117" s="338"/>
      <c r="E117" s="338"/>
      <c r="F117" s="339"/>
      <c r="G117" s="338"/>
      <c r="H117" s="338"/>
      <c r="I117" s="338"/>
      <c r="J117" s="338"/>
      <c r="K117" s="338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</row>
    <row r="118" spans="1:45">
      <c r="A118" s="338"/>
      <c r="B118" s="338"/>
      <c r="C118" s="338"/>
      <c r="D118" s="338"/>
      <c r="E118" s="338"/>
      <c r="F118" s="339"/>
      <c r="G118" s="338"/>
      <c r="H118" s="338"/>
      <c r="I118" s="338"/>
      <c r="J118" s="338"/>
      <c r="K118" s="338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</row>
    <row r="119" spans="1:45">
      <c r="A119" s="338"/>
      <c r="B119" s="338"/>
      <c r="C119" s="338"/>
      <c r="D119" s="338"/>
      <c r="E119" s="338"/>
      <c r="F119" s="339"/>
      <c r="G119" s="338"/>
      <c r="H119" s="338"/>
      <c r="I119" s="338"/>
      <c r="J119" s="338"/>
      <c r="K119" s="338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</row>
    <row r="120" spans="1:45">
      <c r="A120" s="338"/>
      <c r="B120" s="338"/>
      <c r="C120" s="338"/>
      <c r="D120" s="338"/>
      <c r="E120" s="338"/>
      <c r="F120" s="339"/>
      <c r="G120" s="338"/>
      <c r="H120" s="338"/>
      <c r="I120" s="338"/>
      <c r="J120" s="338"/>
      <c r="K120" s="338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</row>
    <row r="121" spans="1:45">
      <c r="A121" s="338"/>
      <c r="B121" s="338"/>
      <c r="C121" s="338"/>
      <c r="D121" s="338"/>
      <c r="E121" s="338"/>
      <c r="F121" s="339"/>
      <c r="G121" s="338"/>
      <c r="H121" s="338"/>
      <c r="I121" s="338"/>
      <c r="J121" s="338"/>
      <c r="K121" s="338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</row>
    <row r="122" spans="1:45">
      <c r="A122" s="338"/>
      <c r="B122" s="338"/>
      <c r="C122" s="338"/>
      <c r="D122" s="338"/>
      <c r="E122" s="338"/>
      <c r="F122" s="339"/>
      <c r="G122" s="338"/>
      <c r="H122" s="338"/>
      <c r="I122" s="338"/>
      <c r="J122" s="338"/>
      <c r="K122" s="338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38"/>
      <c r="X122" s="338"/>
      <c r="Y122" s="338"/>
      <c r="Z122" s="338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</row>
    <row r="123" spans="1:45">
      <c r="A123" s="338"/>
      <c r="B123" s="338"/>
      <c r="C123" s="338"/>
      <c r="D123" s="338"/>
      <c r="E123" s="338"/>
      <c r="F123" s="339"/>
      <c r="G123" s="338"/>
      <c r="H123" s="338"/>
      <c r="I123" s="338"/>
      <c r="J123" s="338"/>
      <c r="K123" s="338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</row>
    <row r="124" spans="1:45">
      <c r="A124" s="338"/>
      <c r="B124" s="338"/>
      <c r="C124" s="338"/>
      <c r="D124" s="338"/>
      <c r="E124" s="338"/>
      <c r="F124" s="339"/>
      <c r="G124" s="338"/>
      <c r="H124" s="338"/>
      <c r="I124" s="338"/>
      <c r="J124" s="338"/>
      <c r="K124" s="338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</row>
    <row r="125" spans="1:45">
      <c r="A125" s="338"/>
      <c r="B125" s="338"/>
      <c r="C125" s="338"/>
      <c r="D125" s="338"/>
      <c r="E125" s="338"/>
      <c r="F125" s="339"/>
      <c r="G125" s="338"/>
      <c r="H125" s="338"/>
      <c r="I125" s="338"/>
      <c r="J125" s="338"/>
      <c r="K125" s="338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</row>
    <row r="126" spans="1:45">
      <c r="A126" s="338"/>
      <c r="B126" s="338"/>
      <c r="C126" s="338"/>
      <c r="D126" s="338"/>
      <c r="E126" s="338"/>
      <c r="F126" s="339"/>
      <c r="G126" s="338"/>
      <c r="H126" s="338"/>
      <c r="I126" s="338"/>
      <c r="J126" s="338"/>
      <c r="K126" s="338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</row>
    <row r="127" spans="1:45">
      <c r="A127" s="338"/>
      <c r="B127" s="338"/>
      <c r="C127" s="338"/>
      <c r="D127" s="338"/>
      <c r="E127" s="338"/>
      <c r="F127" s="339"/>
      <c r="G127" s="338"/>
      <c r="H127" s="338"/>
      <c r="I127" s="338"/>
      <c r="J127" s="338"/>
      <c r="K127" s="338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</row>
    <row r="128" spans="1:45">
      <c r="A128" s="338"/>
      <c r="B128" s="338"/>
      <c r="C128" s="338"/>
      <c r="D128" s="338"/>
      <c r="E128" s="338"/>
      <c r="F128" s="339"/>
      <c r="G128" s="338"/>
      <c r="H128" s="338"/>
      <c r="I128" s="338"/>
      <c r="J128" s="338"/>
      <c r="K128" s="338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</row>
    <row r="129" spans="1:45">
      <c r="A129" s="338"/>
      <c r="B129" s="338"/>
      <c r="C129" s="338"/>
      <c r="D129" s="338"/>
      <c r="E129" s="338"/>
      <c r="F129" s="339"/>
      <c r="G129" s="338"/>
      <c r="H129" s="338"/>
      <c r="I129" s="338"/>
      <c r="J129" s="338"/>
      <c r="K129" s="338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</row>
    <row r="130" spans="1:45">
      <c r="A130" s="338"/>
      <c r="B130" s="338"/>
      <c r="C130" s="338"/>
      <c r="D130" s="338"/>
      <c r="E130" s="338"/>
      <c r="F130" s="339"/>
      <c r="G130" s="338"/>
      <c r="H130" s="338"/>
      <c r="I130" s="338"/>
      <c r="J130" s="338"/>
      <c r="K130" s="338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</row>
    <row r="131" spans="1:45">
      <c r="A131" s="338"/>
      <c r="B131" s="338"/>
      <c r="C131" s="338"/>
      <c r="D131" s="338"/>
      <c r="E131" s="338"/>
      <c r="F131" s="339"/>
      <c r="G131" s="338"/>
      <c r="H131" s="338"/>
      <c r="I131" s="338"/>
      <c r="J131" s="338"/>
      <c r="K131" s="338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</row>
    <row r="132" spans="1:45">
      <c r="A132" s="338"/>
      <c r="B132" s="338"/>
      <c r="C132" s="338"/>
      <c r="D132" s="338"/>
      <c r="E132" s="338"/>
      <c r="F132" s="339"/>
      <c r="G132" s="338"/>
      <c r="H132" s="338"/>
      <c r="I132" s="338"/>
      <c r="J132" s="338"/>
      <c r="K132" s="338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</row>
    <row r="133" spans="1:45">
      <c r="A133" s="338"/>
      <c r="B133" s="338"/>
      <c r="C133" s="338"/>
      <c r="D133" s="338"/>
      <c r="E133" s="338"/>
      <c r="F133" s="339"/>
      <c r="G133" s="338"/>
      <c r="H133" s="338"/>
      <c r="I133" s="338"/>
      <c r="J133" s="338"/>
      <c r="K133" s="338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</row>
    <row r="134" spans="1:45">
      <c r="A134" s="338"/>
      <c r="B134" s="338"/>
      <c r="C134" s="338"/>
      <c r="D134" s="338"/>
      <c r="E134" s="338"/>
      <c r="F134" s="339"/>
      <c r="G134" s="338"/>
      <c r="H134" s="338"/>
      <c r="I134" s="338"/>
      <c r="J134" s="338"/>
      <c r="K134" s="338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</row>
    <row r="135" spans="1:45">
      <c r="A135" s="338"/>
      <c r="B135" s="338"/>
      <c r="C135" s="338"/>
      <c r="D135" s="338"/>
      <c r="E135" s="338"/>
      <c r="F135" s="339"/>
      <c r="G135" s="338"/>
      <c r="H135" s="338"/>
      <c r="I135" s="338"/>
      <c r="J135" s="338"/>
      <c r="K135" s="338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</row>
    <row r="136" spans="1:45">
      <c r="A136" s="338"/>
      <c r="B136" s="338"/>
      <c r="C136" s="338"/>
      <c r="D136" s="338"/>
      <c r="E136" s="338"/>
      <c r="F136" s="339"/>
      <c r="G136" s="338"/>
      <c r="H136" s="338"/>
      <c r="I136" s="338"/>
      <c r="J136" s="338"/>
      <c r="K136" s="338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</row>
    <row r="137" spans="1:45">
      <c r="A137" s="338"/>
      <c r="B137" s="338"/>
      <c r="C137" s="338"/>
      <c r="D137" s="338"/>
      <c r="E137" s="338"/>
      <c r="F137" s="339"/>
      <c r="G137" s="338"/>
      <c r="H137" s="338"/>
      <c r="I137" s="338"/>
      <c r="J137" s="338"/>
      <c r="K137" s="338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</row>
    <row r="138" spans="1:45">
      <c r="A138" s="338"/>
      <c r="B138" s="338"/>
      <c r="C138" s="338"/>
      <c r="D138" s="338"/>
      <c r="E138" s="338"/>
      <c r="F138" s="339"/>
      <c r="G138" s="338"/>
      <c r="H138" s="338"/>
      <c r="I138" s="338"/>
      <c r="J138" s="338"/>
      <c r="K138" s="338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</row>
    <row r="139" spans="1:45">
      <c r="A139" s="338"/>
      <c r="B139" s="338"/>
      <c r="C139" s="338"/>
      <c r="D139" s="338"/>
      <c r="E139" s="338"/>
      <c r="F139" s="339"/>
      <c r="G139" s="338"/>
      <c r="H139" s="338"/>
      <c r="I139" s="338"/>
      <c r="J139" s="338"/>
      <c r="K139" s="338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</row>
    <row r="140" spans="1:45">
      <c r="A140" s="338"/>
      <c r="B140" s="338"/>
      <c r="C140" s="338"/>
      <c r="D140" s="338"/>
      <c r="E140" s="338"/>
      <c r="F140" s="339"/>
      <c r="G140" s="338"/>
      <c r="H140" s="338"/>
      <c r="I140" s="338"/>
      <c r="J140" s="338"/>
      <c r="K140" s="338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</row>
    <row r="141" spans="1:45">
      <c r="A141" s="338"/>
      <c r="B141" s="338"/>
      <c r="C141" s="338"/>
      <c r="D141" s="338"/>
      <c r="E141" s="338"/>
      <c r="F141" s="339"/>
      <c r="G141" s="338"/>
      <c r="H141" s="338"/>
      <c r="I141" s="338"/>
      <c r="J141" s="338"/>
      <c r="K141" s="338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</row>
    <row r="142" spans="1:45">
      <c r="A142" s="338"/>
      <c r="B142" s="338"/>
      <c r="C142" s="338"/>
      <c r="D142" s="338"/>
      <c r="E142" s="338"/>
      <c r="F142" s="339"/>
      <c r="G142" s="338"/>
      <c r="H142" s="338"/>
      <c r="I142" s="338"/>
      <c r="J142" s="338"/>
      <c r="K142" s="338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</row>
    <row r="143" spans="1:45">
      <c r="A143" s="338"/>
      <c r="B143" s="338"/>
      <c r="C143" s="338"/>
      <c r="D143" s="338"/>
      <c r="E143" s="338"/>
      <c r="F143" s="339"/>
      <c r="G143" s="338"/>
      <c r="H143" s="338"/>
      <c r="I143" s="338"/>
      <c r="J143" s="338"/>
      <c r="K143" s="338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</row>
    <row r="144" spans="1:45">
      <c r="A144" s="338"/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338"/>
      <c r="AP144" s="338"/>
      <c r="AQ144" s="338"/>
      <c r="AR144" s="338"/>
      <c r="AS144" s="338"/>
    </row>
    <row r="145" spans="1:45">
      <c r="A145" s="338"/>
      <c r="B145" s="338"/>
      <c r="C145" s="338"/>
      <c r="D145" s="338"/>
      <c r="E145" s="338"/>
      <c r="F145" s="339"/>
      <c r="G145" s="338"/>
      <c r="H145" s="338"/>
      <c r="I145" s="338"/>
      <c r="J145" s="338"/>
      <c r="K145" s="338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</row>
    <row r="146" spans="1:45">
      <c r="A146" s="338"/>
      <c r="B146" s="338"/>
      <c r="C146" s="338"/>
      <c r="D146" s="338"/>
      <c r="E146" s="338"/>
      <c r="F146" s="339"/>
      <c r="G146" s="338"/>
      <c r="H146" s="338"/>
      <c r="I146" s="338"/>
      <c r="J146" s="338"/>
      <c r="K146" s="338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</row>
    <row r="147" spans="1:45">
      <c r="A147" s="338"/>
      <c r="B147" s="338"/>
      <c r="C147" s="338"/>
      <c r="D147" s="338"/>
      <c r="E147" s="338"/>
      <c r="F147" s="339"/>
      <c r="G147" s="338"/>
      <c r="H147" s="338"/>
      <c r="I147" s="338"/>
      <c r="J147" s="338"/>
      <c r="K147" s="338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</row>
    <row r="148" spans="1:45">
      <c r="A148" s="338"/>
      <c r="B148" s="338"/>
      <c r="C148" s="338"/>
      <c r="D148" s="338"/>
      <c r="E148" s="338"/>
      <c r="F148" s="339"/>
      <c r="G148" s="338"/>
      <c r="H148" s="338"/>
      <c r="I148" s="338"/>
      <c r="J148" s="338"/>
      <c r="K148" s="338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</row>
    <row r="149" spans="1:45">
      <c r="A149" s="338"/>
      <c r="B149" s="338"/>
      <c r="C149" s="338"/>
      <c r="D149" s="338"/>
      <c r="E149" s="338"/>
      <c r="F149" s="339"/>
      <c r="G149" s="338"/>
      <c r="H149" s="338"/>
      <c r="I149" s="338"/>
      <c r="J149" s="338"/>
      <c r="K149" s="338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  <c r="AP149" s="338"/>
      <c r="AQ149" s="338"/>
      <c r="AR149" s="338"/>
      <c r="AS149" s="338"/>
    </row>
    <row r="150" spans="1:45">
      <c r="A150" s="338"/>
      <c r="B150" s="338"/>
      <c r="C150" s="338"/>
      <c r="D150" s="338"/>
      <c r="E150" s="338"/>
      <c r="F150" s="339"/>
      <c r="G150" s="338"/>
      <c r="H150" s="338"/>
      <c r="I150" s="338"/>
      <c r="J150" s="338"/>
      <c r="K150" s="338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  <c r="AP150" s="338"/>
      <c r="AQ150" s="338"/>
      <c r="AR150" s="338"/>
      <c r="AS150" s="338"/>
    </row>
    <row r="151" spans="1:45">
      <c r="A151" s="338"/>
      <c r="B151" s="338"/>
      <c r="C151" s="338"/>
      <c r="D151" s="338"/>
      <c r="E151" s="338"/>
      <c r="F151" s="339"/>
      <c r="G151" s="338"/>
      <c r="H151" s="338"/>
      <c r="I151" s="338"/>
      <c r="J151" s="338"/>
      <c r="K151" s="338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8"/>
      <c r="AR151" s="338"/>
      <c r="AS151" s="338"/>
    </row>
    <row r="152" spans="1:45">
      <c r="A152" s="338"/>
      <c r="B152" s="338"/>
      <c r="C152" s="338"/>
      <c r="D152" s="338"/>
      <c r="E152" s="338"/>
      <c r="F152" s="339"/>
      <c r="G152" s="338"/>
      <c r="H152" s="338"/>
      <c r="I152" s="338"/>
      <c r="J152" s="338"/>
      <c r="K152" s="338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  <c r="AQ152" s="338"/>
      <c r="AR152" s="338"/>
      <c r="AS152" s="338"/>
    </row>
    <row r="153" spans="1:45">
      <c r="A153" s="338"/>
      <c r="B153" s="338"/>
      <c r="C153" s="338"/>
      <c r="D153" s="338"/>
      <c r="E153" s="338"/>
      <c r="F153" s="339"/>
      <c r="G153" s="338"/>
      <c r="H153" s="338"/>
      <c r="I153" s="338"/>
      <c r="J153" s="338"/>
      <c r="K153" s="338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  <c r="AP153" s="338"/>
      <c r="AQ153" s="338"/>
      <c r="AR153" s="338"/>
      <c r="AS153" s="338"/>
    </row>
    <row r="154" spans="1:45">
      <c r="A154" s="338"/>
      <c r="B154" s="338"/>
      <c r="C154" s="338"/>
      <c r="D154" s="338"/>
      <c r="E154" s="338"/>
      <c r="F154" s="339"/>
      <c r="G154" s="338"/>
      <c r="H154" s="338"/>
      <c r="I154" s="338"/>
      <c r="J154" s="338"/>
      <c r="K154" s="338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8"/>
      <c r="AQ154" s="338"/>
      <c r="AR154" s="338"/>
      <c r="AS154" s="338"/>
    </row>
    <row r="155" spans="1:45">
      <c r="A155" s="338"/>
      <c r="B155" s="338"/>
      <c r="C155" s="338"/>
      <c r="D155" s="338"/>
      <c r="E155" s="338"/>
      <c r="F155" s="339"/>
      <c r="G155" s="338"/>
      <c r="H155" s="338"/>
      <c r="I155" s="338"/>
      <c r="J155" s="338"/>
      <c r="K155" s="338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</row>
    <row r="156" spans="1:45">
      <c r="A156" s="338"/>
      <c r="B156" s="338"/>
      <c r="C156" s="338"/>
      <c r="D156" s="338"/>
      <c r="E156" s="338"/>
      <c r="F156" s="339"/>
      <c r="G156" s="338"/>
      <c r="H156" s="338"/>
      <c r="I156" s="338"/>
      <c r="J156" s="338"/>
      <c r="K156" s="338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</row>
    <row r="157" spans="1:45">
      <c r="A157" s="338"/>
      <c r="B157" s="338"/>
      <c r="C157" s="338"/>
      <c r="D157" s="338"/>
      <c r="E157" s="338"/>
      <c r="F157" s="339"/>
      <c r="G157" s="338"/>
      <c r="H157" s="338"/>
      <c r="I157" s="338"/>
      <c r="J157" s="338"/>
      <c r="K157" s="338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</row>
    <row r="158" spans="1:45">
      <c r="A158" s="338"/>
      <c r="B158" s="338"/>
      <c r="C158" s="338"/>
      <c r="D158" s="338"/>
      <c r="E158" s="338"/>
      <c r="F158" s="339"/>
      <c r="G158" s="338"/>
      <c r="H158" s="338"/>
      <c r="I158" s="338"/>
      <c r="J158" s="338"/>
      <c r="K158" s="338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338"/>
      <c r="AP158" s="338"/>
      <c r="AQ158" s="338"/>
      <c r="AR158" s="338"/>
      <c r="AS158" s="338"/>
    </row>
    <row r="159" spans="1:45">
      <c r="A159" s="338"/>
      <c r="B159" s="338"/>
      <c r="C159" s="338"/>
      <c r="D159" s="338"/>
      <c r="E159" s="338"/>
      <c r="F159" s="339"/>
      <c r="G159" s="338"/>
      <c r="H159" s="338"/>
      <c r="I159" s="338"/>
      <c r="J159" s="338"/>
      <c r="K159" s="338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</row>
    <row r="160" spans="1:45">
      <c r="A160" s="338"/>
      <c r="B160" s="338"/>
      <c r="C160" s="338"/>
      <c r="D160" s="338"/>
      <c r="E160" s="338"/>
      <c r="F160" s="339"/>
      <c r="G160" s="338"/>
      <c r="H160" s="338"/>
      <c r="I160" s="338"/>
      <c r="J160" s="338"/>
      <c r="K160" s="338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</row>
    <row r="161" spans="1:45">
      <c r="A161" s="338"/>
      <c r="B161" s="338"/>
      <c r="C161" s="338"/>
      <c r="D161" s="338"/>
      <c r="E161" s="338"/>
      <c r="F161" s="339"/>
      <c r="G161" s="338"/>
      <c r="H161" s="338"/>
      <c r="I161" s="338"/>
      <c r="J161" s="338"/>
      <c r="K161" s="338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</row>
    <row r="162" spans="1:45">
      <c r="A162" s="338"/>
      <c r="B162" s="338"/>
      <c r="C162" s="338"/>
      <c r="D162" s="338"/>
      <c r="E162" s="338"/>
      <c r="F162" s="339"/>
      <c r="G162" s="338"/>
      <c r="H162" s="338"/>
      <c r="I162" s="338"/>
      <c r="J162" s="338"/>
      <c r="K162" s="338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</row>
    <row r="163" spans="1:45">
      <c r="A163" s="338"/>
      <c r="B163" s="338"/>
      <c r="C163" s="338"/>
      <c r="D163" s="338"/>
      <c r="E163" s="338"/>
      <c r="F163" s="339"/>
      <c r="G163" s="338"/>
      <c r="H163" s="338"/>
      <c r="I163" s="338"/>
      <c r="J163" s="338"/>
      <c r="K163" s="338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</row>
    <row r="164" spans="1:45">
      <c r="A164" s="338"/>
      <c r="B164" s="338"/>
      <c r="C164" s="338"/>
      <c r="D164" s="338"/>
      <c r="E164" s="338"/>
      <c r="F164" s="339"/>
      <c r="G164" s="338"/>
      <c r="H164" s="338"/>
      <c r="I164" s="338"/>
      <c r="J164" s="338"/>
      <c r="K164" s="338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</row>
    <row r="165" spans="1:45">
      <c r="A165" s="338"/>
      <c r="B165" s="338"/>
      <c r="C165" s="338"/>
      <c r="D165" s="338"/>
      <c r="E165" s="338"/>
      <c r="F165" s="339"/>
      <c r="G165" s="338"/>
      <c r="H165" s="338"/>
      <c r="I165" s="338"/>
      <c r="J165" s="338"/>
      <c r="K165" s="338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</row>
    <row r="166" spans="1:45">
      <c r="A166" s="338"/>
      <c r="B166" s="338"/>
      <c r="C166" s="338"/>
      <c r="D166" s="338"/>
      <c r="E166" s="338"/>
      <c r="F166" s="339"/>
      <c r="G166" s="338"/>
      <c r="H166" s="338"/>
      <c r="I166" s="338"/>
      <c r="J166" s="338"/>
      <c r="K166" s="338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</row>
    <row r="167" spans="1:45">
      <c r="A167" s="338"/>
      <c r="B167" s="338"/>
      <c r="C167" s="338"/>
      <c r="D167" s="338"/>
      <c r="E167" s="338"/>
      <c r="F167" s="339"/>
      <c r="G167" s="338"/>
      <c r="H167" s="338"/>
      <c r="I167" s="338"/>
      <c r="J167" s="338"/>
      <c r="K167" s="338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</row>
    <row r="168" spans="1:45">
      <c r="A168" s="338"/>
      <c r="B168" s="338"/>
      <c r="C168" s="338"/>
      <c r="D168" s="338"/>
      <c r="E168" s="338"/>
      <c r="F168" s="339"/>
      <c r="G168" s="338"/>
      <c r="H168" s="338"/>
      <c r="I168" s="338"/>
      <c r="J168" s="338"/>
      <c r="K168" s="338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</row>
    <row r="169" spans="1:45">
      <c r="A169" s="338"/>
      <c r="B169" s="338"/>
      <c r="C169" s="338"/>
      <c r="D169" s="338"/>
      <c r="E169" s="338"/>
      <c r="F169" s="339"/>
      <c r="G169" s="338"/>
      <c r="H169" s="338"/>
      <c r="I169" s="338"/>
      <c r="J169" s="338"/>
      <c r="K169" s="338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</row>
    <row r="170" spans="1:45">
      <c r="A170" s="338"/>
      <c r="B170" s="338"/>
      <c r="C170" s="338"/>
      <c r="D170" s="338"/>
      <c r="E170" s="338"/>
      <c r="F170" s="339"/>
      <c r="G170" s="338"/>
      <c r="H170" s="338"/>
      <c r="I170" s="338"/>
      <c r="J170" s="338"/>
      <c r="K170" s="338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</row>
    <row r="171" spans="1:45">
      <c r="A171" s="338"/>
      <c r="B171" s="338"/>
      <c r="C171" s="338"/>
      <c r="D171" s="338"/>
      <c r="E171" s="338"/>
      <c r="F171" s="339"/>
      <c r="G171" s="338"/>
      <c r="H171" s="338"/>
      <c r="I171" s="338"/>
      <c r="J171" s="338"/>
      <c r="K171" s="338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</row>
    <row r="172" spans="1:45">
      <c r="A172" s="338"/>
      <c r="B172" s="338"/>
      <c r="C172" s="338"/>
      <c r="D172" s="338"/>
      <c r="E172" s="338"/>
      <c r="F172" s="339"/>
      <c r="G172" s="338"/>
      <c r="H172" s="338"/>
      <c r="I172" s="338"/>
      <c r="J172" s="338"/>
      <c r="K172" s="338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</row>
    <row r="173" spans="1:45">
      <c r="A173" s="338"/>
      <c r="B173" s="338"/>
      <c r="C173" s="338"/>
      <c r="D173" s="338"/>
      <c r="E173" s="338"/>
      <c r="F173" s="339"/>
      <c r="G173" s="338"/>
      <c r="H173" s="338"/>
      <c r="I173" s="338"/>
      <c r="J173" s="338"/>
      <c r="K173" s="338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</row>
    <row r="174" spans="1:45">
      <c r="A174" s="338"/>
      <c r="B174" s="338"/>
      <c r="C174" s="338"/>
      <c r="D174" s="338"/>
      <c r="E174" s="338"/>
      <c r="F174" s="339"/>
      <c r="G174" s="338"/>
      <c r="H174" s="338"/>
      <c r="I174" s="338"/>
      <c r="J174" s="338"/>
      <c r="K174" s="338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</row>
    <row r="175" spans="1:45">
      <c r="A175" s="338"/>
      <c r="B175" s="338"/>
      <c r="C175" s="338"/>
      <c r="D175" s="338"/>
      <c r="E175" s="338"/>
      <c r="F175" s="339"/>
      <c r="G175" s="338"/>
      <c r="H175" s="338"/>
      <c r="I175" s="338"/>
      <c r="J175" s="338"/>
      <c r="K175" s="338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</row>
    <row r="176" spans="1:45">
      <c r="A176" s="338"/>
      <c r="B176" s="338"/>
      <c r="C176" s="338"/>
      <c r="D176" s="338"/>
      <c r="E176" s="338"/>
      <c r="F176" s="339"/>
      <c r="G176" s="338"/>
      <c r="H176" s="338"/>
      <c r="I176" s="338"/>
      <c r="J176" s="338"/>
      <c r="K176" s="338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</row>
    <row r="177" spans="1:45">
      <c r="A177" s="338"/>
      <c r="B177" s="338"/>
      <c r="C177" s="338"/>
      <c r="D177" s="338"/>
      <c r="E177" s="338"/>
      <c r="F177" s="339"/>
      <c r="G177" s="338"/>
      <c r="H177" s="338"/>
      <c r="I177" s="338"/>
      <c r="J177" s="338"/>
      <c r="K177" s="338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</row>
    <row r="178" spans="1:45">
      <c r="A178" s="338"/>
      <c r="B178" s="338"/>
      <c r="C178" s="338"/>
      <c r="D178" s="338"/>
      <c r="E178" s="338"/>
      <c r="F178" s="339"/>
      <c r="G178" s="338"/>
      <c r="H178" s="338"/>
      <c r="I178" s="338"/>
      <c r="J178" s="338"/>
      <c r="K178" s="338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</row>
    <row r="179" spans="1:45">
      <c r="A179" s="338"/>
      <c r="B179" s="338"/>
      <c r="C179" s="338"/>
      <c r="D179" s="338"/>
      <c r="E179" s="338"/>
      <c r="F179" s="339"/>
      <c r="G179" s="338"/>
      <c r="H179" s="338"/>
      <c r="I179" s="338"/>
      <c r="J179" s="338"/>
      <c r="K179" s="338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</row>
    <row r="180" spans="1:45">
      <c r="B180" s="338"/>
      <c r="C180" s="338"/>
      <c r="D180" s="338"/>
      <c r="E180" s="338"/>
      <c r="F180" s="339"/>
      <c r="G180" s="338"/>
      <c r="H180" s="338"/>
      <c r="I180" s="338"/>
      <c r="J180" s="338"/>
      <c r="K180" s="338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</row>
    <row r="181" spans="1:45">
      <c r="B181" s="338"/>
      <c r="C181" s="338"/>
      <c r="D181" s="338"/>
      <c r="E181" s="338"/>
      <c r="F181" s="339"/>
      <c r="G181" s="338"/>
      <c r="H181" s="338"/>
      <c r="I181" s="338"/>
      <c r="J181" s="338"/>
      <c r="K181" s="338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</row>
    <row r="182" spans="1:45">
      <c r="B182" s="338"/>
      <c r="C182" s="338"/>
      <c r="D182" s="338"/>
      <c r="E182" s="338"/>
      <c r="F182" s="339"/>
      <c r="G182" s="338"/>
      <c r="H182" s="338"/>
      <c r="I182" s="338"/>
      <c r="J182" s="338"/>
      <c r="K182" s="338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38"/>
      <c r="AR182" s="338"/>
      <c r="AS182" s="338"/>
    </row>
    <row r="183" spans="1:45">
      <c r="B183" s="338"/>
      <c r="C183" s="338"/>
      <c r="D183" s="338"/>
      <c r="E183" s="338"/>
      <c r="F183" s="339"/>
      <c r="G183" s="338"/>
      <c r="H183" s="338"/>
      <c r="I183" s="338"/>
      <c r="J183" s="338"/>
      <c r="K183" s="338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338"/>
      <c r="AP183" s="338"/>
      <c r="AQ183" s="338"/>
      <c r="AR183" s="338"/>
      <c r="AS183" s="338"/>
    </row>
    <row r="184" spans="1:45">
      <c r="B184" s="338"/>
      <c r="C184" s="338"/>
      <c r="D184" s="338"/>
      <c r="E184" s="338"/>
      <c r="F184" s="339"/>
      <c r="G184" s="338"/>
      <c r="H184" s="338"/>
      <c r="I184" s="338"/>
      <c r="J184" s="338"/>
      <c r="K184" s="338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338"/>
      <c r="AP184" s="338"/>
      <c r="AQ184" s="338"/>
      <c r="AR184" s="338"/>
      <c r="AS184" s="338"/>
    </row>
    <row r="185" spans="1:45">
      <c r="B185" s="338"/>
      <c r="C185" s="338"/>
      <c r="D185" s="338"/>
      <c r="E185" s="338"/>
      <c r="F185" s="339"/>
      <c r="G185" s="338"/>
      <c r="H185" s="338"/>
      <c r="I185" s="338"/>
      <c r="J185" s="338"/>
      <c r="K185" s="338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38"/>
      <c r="AR185" s="338"/>
      <c r="AS185" s="338"/>
    </row>
    <row r="186" spans="1:45">
      <c r="B186" s="338"/>
      <c r="C186" s="338"/>
      <c r="D186" s="338"/>
      <c r="E186" s="338"/>
      <c r="F186" s="339"/>
      <c r="G186" s="338"/>
      <c r="H186" s="338"/>
      <c r="I186" s="338"/>
      <c r="J186" s="338"/>
      <c r="K186" s="338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</row>
    <row r="187" spans="1:45">
      <c r="B187" s="338"/>
      <c r="C187" s="338"/>
      <c r="D187" s="338"/>
      <c r="E187" s="338"/>
      <c r="F187" s="339"/>
      <c r="G187" s="338"/>
      <c r="H187" s="338"/>
      <c r="I187" s="338"/>
      <c r="J187" s="338"/>
      <c r="K187" s="338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38"/>
      <c r="X187" s="338"/>
      <c r="Y187" s="338"/>
      <c r="Z187" s="338"/>
      <c r="AA187" s="338"/>
      <c r="AB187" s="338"/>
      <c r="AC187" s="338"/>
      <c r="AD187" s="338"/>
      <c r="AE187" s="338"/>
      <c r="AF187" s="338"/>
      <c r="AG187" s="338"/>
      <c r="AH187" s="338"/>
      <c r="AI187" s="338"/>
      <c r="AJ187" s="338"/>
      <c r="AK187" s="338"/>
      <c r="AL187" s="338"/>
      <c r="AM187" s="338"/>
      <c r="AN187" s="338"/>
      <c r="AO187" s="338"/>
      <c r="AP187" s="338"/>
      <c r="AQ187" s="338"/>
      <c r="AR187" s="338"/>
      <c r="AS187" s="338"/>
    </row>
    <row r="188" spans="1:45">
      <c r="B188" s="338"/>
      <c r="C188" s="338"/>
      <c r="D188" s="338"/>
      <c r="E188" s="338"/>
      <c r="F188" s="339"/>
      <c r="G188" s="338"/>
      <c r="H188" s="338"/>
      <c r="I188" s="338"/>
      <c r="J188" s="338"/>
      <c r="K188" s="338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38"/>
      <c r="X188" s="338"/>
      <c r="Y188" s="338"/>
      <c r="Z188" s="338"/>
      <c r="AA188" s="338"/>
      <c r="AB188" s="338"/>
      <c r="AC188" s="338"/>
      <c r="AD188" s="338"/>
      <c r="AE188" s="338"/>
      <c r="AF188" s="338"/>
      <c r="AG188" s="338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38"/>
      <c r="AR188" s="338"/>
      <c r="AS188" s="338"/>
    </row>
    <row r="189" spans="1:45">
      <c r="B189" s="338"/>
      <c r="C189" s="338"/>
      <c r="D189" s="338"/>
      <c r="E189" s="338"/>
      <c r="F189" s="339"/>
      <c r="G189" s="338"/>
      <c r="H189" s="338"/>
      <c r="I189" s="338"/>
      <c r="J189" s="338"/>
      <c r="K189" s="338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  <c r="AQ189" s="338"/>
      <c r="AR189" s="338"/>
      <c r="AS189" s="338"/>
    </row>
    <row r="190" spans="1:45">
      <c r="B190" s="338"/>
      <c r="C190" s="338"/>
      <c r="D190" s="338"/>
      <c r="E190" s="338"/>
      <c r="F190" s="339"/>
      <c r="G190" s="338"/>
      <c r="H190" s="338"/>
      <c r="I190" s="338"/>
      <c r="J190" s="338"/>
      <c r="K190" s="338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38"/>
      <c r="X190" s="338"/>
      <c r="Y190" s="338"/>
      <c r="Z190" s="338"/>
      <c r="AA190" s="338"/>
      <c r="AB190" s="338"/>
      <c r="AC190" s="338"/>
      <c r="AD190" s="338"/>
      <c r="AE190" s="338"/>
      <c r="AF190" s="338"/>
      <c r="AG190" s="338"/>
      <c r="AH190" s="338"/>
      <c r="AI190" s="338"/>
      <c r="AJ190" s="338"/>
      <c r="AK190" s="338"/>
      <c r="AL190" s="338"/>
      <c r="AM190" s="338"/>
      <c r="AN190" s="338"/>
      <c r="AO190" s="338"/>
      <c r="AP190" s="338"/>
      <c r="AQ190" s="338"/>
      <c r="AR190" s="338"/>
      <c r="AS190" s="338"/>
    </row>
    <row r="191" spans="1:45">
      <c r="B191" s="338"/>
      <c r="C191" s="338"/>
      <c r="D191" s="338"/>
      <c r="E191" s="338"/>
      <c r="F191" s="339"/>
      <c r="G191" s="338"/>
      <c r="H191" s="338"/>
      <c r="I191" s="338"/>
      <c r="J191" s="338"/>
      <c r="K191" s="338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38"/>
      <c r="X191" s="338"/>
      <c r="Y191" s="338"/>
      <c r="Z191" s="338"/>
      <c r="AA191" s="338"/>
      <c r="AB191" s="338"/>
      <c r="AC191" s="338"/>
      <c r="AD191" s="338"/>
      <c r="AE191" s="338"/>
      <c r="AF191" s="338"/>
      <c r="AG191" s="338"/>
      <c r="AH191" s="338"/>
      <c r="AI191" s="338"/>
      <c r="AJ191" s="338"/>
      <c r="AK191" s="338"/>
      <c r="AL191" s="338"/>
      <c r="AM191" s="338"/>
      <c r="AN191" s="338"/>
      <c r="AO191" s="338"/>
      <c r="AP191" s="338"/>
      <c r="AQ191" s="338"/>
      <c r="AR191" s="338"/>
      <c r="AS191" s="338"/>
    </row>
    <row r="192" spans="1:45">
      <c r="B192" s="338"/>
      <c r="C192" s="338"/>
      <c r="D192" s="338"/>
      <c r="E192" s="338"/>
      <c r="F192" s="339"/>
      <c r="G192" s="338"/>
      <c r="H192" s="338"/>
      <c r="I192" s="338"/>
      <c r="J192" s="338"/>
      <c r="K192" s="338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38"/>
      <c r="X192" s="338"/>
      <c r="Y192" s="338"/>
      <c r="Z192" s="338"/>
      <c r="AA192" s="338"/>
      <c r="AB192" s="338"/>
      <c r="AC192" s="338"/>
      <c r="AD192" s="338"/>
      <c r="AE192" s="338"/>
      <c r="AF192" s="338"/>
      <c r="AG192" s="338"/>
      <c r="AH192" s="338"/>
      <c r="AI192" s="338"/>
      <c r="AJ192" s="338"/>
      <c r="AK192" s="338"/>
      <c r="AL192" s="338"/>
      <c r="AM192" s="338"/>
      <c r="AN192" s="338"/>
      <c r="AO192" s="338"/>
      <c r="AP192" s="338"/>
      <c r="AQ192" s="338"/>
      <c r="AR192" s="338"/>
      <c r="AS192" s="338"/>
    </row>
    <row r="193" spans="2:45">
      <c r="B193" s="338"/>
      <c r="C193" s="338"/>
      <c r="D193" s="338"/>
      <c r="E193" s="338"/>
      <c r="F193" s="339"/>
      <c r="G193" s="338"/>
      <c r="H193" s="338"/>
      <c r="I193" s="338"/>
      <c r="J193" s="338"/>
      <c r="K193" s="338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38"/>
      <c r="X193" s="338"/>
      <c r="Y193" s="338"/>
      <c r="Z193" s="338"/>
      <c r="AA193" s="338"/>
      <c r="AB193" s="338"/>
      <c r="AC193" s="338"/>
      <c r="AD193" s="338"/>
      <c r="AE193" s="338"/>
      <c r="AF193" s="338"/>
      <c r="AG193" s="338"/>
      <c r="AH193" s="338"/>
      <c r="AI193" s="338"/>
      <c r="AJ193" s="338"/>
      <c r="AK193" s="338"/>
      <c r="AL193" s="338"/>
      <c r="AM193" s="338"/>
      <c r="AN193" s="338"/>
      <c r="AO193" s="338"/>
      <c r="AP193" s="338"/>
      <c r="AQ193" s="338"/>
      <c r="AR193" s="338"/>
      <c r="AS193" s="338"/>
    </row>
    <row r="194" spans="2:45">
      <c r="B194" s="338"/>
      <c r="C194" s="338"/>
      <c r="D194" s="338"/>
      <c r="E194" s="338"/>
      <c r="F194" s="339"/>
      <c r="G194" s="338"/>
      <c r="H194" s="338"/>
      <c r="I194" s="338"/>
      <c r="J194" s="338"/>
      <c r="K194" s="338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38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338"/>
      <c r="AP194" s="338"/>
      <c r="AQ194" s="338"/>
      <c r="AR194" s="338"/>
      <c r="AS194" s="338"/>
    </row>
    <row r="195" spans="2:45">
      <c r="B195" s="338"/>
      <c r="C195" s="338"/>
      <c r="D195" s="338"/>
      <c r="E195" s="338"/>
      <c r="F195" s="339"/>
      <c r="G195" s="338"/>
      <c r="H195" s="338"/>
      <c r="I195" s="338"/>
      <c r="J195" s="338"/>
      <c r="K195" s="338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38"/>
      <c r="X195" s="338"/>
      <c r="Y195" s="338"/>
      <c r="Z195" s="338"/>
      <c r="AA195" s="338"/>
      <c r="AB195" s="338"/>
      <c r="AC195" s="338"/>
      <c r="AD195" s="338"/>
      <c r="AE195" s="338"/>
      <c r="AF195" s="338"/>
      <c r="AG195" s="338"/>
      <c r="AH195" s="338"/>
      <c r="AI195" s="338"/>
      <c r="AJ195" s="338"/>
      <c r="AK195" s="338"/>
      <c r="AL195" s="338"/>
      <c r="AM195" s="338"/>
      <c r="AN195" s="338"/>
      <c r="AO195" s="338"/>
      <c r="AP195" s="338"/>
      <c r="AQ195" s="338"/>
      <c r="AR195" s="338"/>
      <c r="AS195" s="338"/>
    </row>
    <row r="196" spans="2:45">
      <c r="B196" s="338"/>
      <c r="C196" s="338"/>
      <c r="D196" s="338"/>
      <c r="E196" s="338"/>
      <c r="F196" s="339"/>
      <c r="G196" s="338"/>
      <c r="H196" s="338"/>
      <c r="I196" s="338"/>
      <c r="J196" s="338"/>
      <c r="K196" s="338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38"/>
      <c r="X196" s="338"/>
      <c r="Y196" s="338"/>
      <c r="Z196" s="338"/>
      <c r="AA196" s="338"/>
      <c r="AB196" s="338"/>
      <c r="AC196" s="338"/>
      <c r="AD196" s="338"/>
      <c r="AE196" s="338"/>
      <c r="AF196" s="338"/>
      <c r="AG196" s="338"/>
      <c r="AH196" s="338"/>
      <c r="AI196" s="338"/>
      <c r="AJ196" s="338"/>
      <c r="AK196" s="338"/>
      <c r="AL196" s="338"/>
      <c r="AM196" s="338"/>
      <c r="AN196" s="338"/>
      <c r="AO196" s="338"/>
      <c r="AP196" s="338"/>
      <c r="AQ196" s="338"/>
      <c r="AR196" s="338"/>
      <c r="AS196" s="338"/>
    </row>
    <row r="197" spans="2:45">
      <c r="B197" s="338"/>
      <c r="C197" s="338"/>
      <c r="D197" s="338"/>
      <c r="E197" s="338"/>
      <c r="F197" s="339"/>
      <c r="G197" s="338"/>
      <c r="H197" s="338"/>
      <c r="I197" s="338"/>
      <c r="J197" s="338"/>
      <c r="K197" s="338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8"/>
      <c r="AO197" s="338"/>
      <c r="AP197" s="338"/>
      <c r="AQ197" s="338"/>
      <c r="AR197" s="338"/>
      <c r="AS197" s="338"/>
    </row>
    <row r="198" spans="2:45">
      <c r="B198" s="338"/>
      <c r="C198" s="338"/>
      <c r="D198" s="338"/>
      <c r="E198" s="338"/>
      <c r="F198" s="339"/>
      <c r="G198" s="338"/>
      <c r="H198" s="338"/>
      <c r="I198" s="338"/>
      <c r="J198" s="338"/>
      <c r="K198" s="338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/>
      <c r="AG198" s="338"/>
      <c r="AH198" s="338"/>
      <c r="AI198" s="338"/>
      <c r="AJ198" s="338"/>
      <c r="AK198" s="338"/>
      <c r="AL198" s="338"/>
      <c r="AM198" s="338"/>
      <c r="AN198" s="338"/>
      <c r="AO198" s="338"/>
      <c r="AP198" s="338"/>
      <c r="AQ198" s="338"/>
      <c r="AR198" s="338"/>
      <c r="AS198" s="338"/>
    </row>
    <row r="199" spans="2:45">
      <c r="B199" s="338"/>
      <c r="C199" s="338"/>
      <c r="D199" s="338"/>
      <c r="E199" s="338"/>
      <c r="F199" s="339"/>
      <c r="G199" s="338"/>
      <c r="H199" s="338"/>
      <c r="I199" s="338"/>
      <c r="J199" s="338"/>
      <c r="K199" s="338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8"/>
      <c r="AN199" s="338"/>
      <c r="AO199" s="338"/>
      <c r="AP199" s="338"/>
      <c r="AQ199" s="338"/>
      <c r="AR199" s="338"/>
      <c r="AS199" s="338"/>
    </row>
    <row r="200" spans="2:45">
      <c r="B200" s="338"/>
      <c r="C200" s="338"/>
      <c r="D200" s="338"/>
      <c r="E200" s="338"/>
      <c r="F200" s="339"/>
      <c r="G200" s="338"/>
      <c r="H200" s="338"/>
      <c r="I200" s="338"/>
      <c r="J200" s="338"/>
      <c r="K200" s="338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38"/>
      <c r="X200" s="338"/>
      <c r="Y200" s="338"/>
      <c r="Z200" s="338"/>
      <c r="AA200" s="338"/>
      <c r="AB200" s="338"/>
      <c r="AC200" s="338"/>
      <c r="AD200" s="338"/>
      <c r="AE200" s="338"/>
      <c r="AF200" s="338"/>
      <c r="AG200" s="338"/>
      <c r="AH200" s="338"/>
      <c r="AI200" s="338"/>
      <c r="AJ200" s="338"/>
      <c r="AK200" s="338"/>
      <c r="AL200" s="338"/>
      <c r="AM200" s="338"/>
      <c r="AN200" s="338"/>
      <c r="AO200" s="338"/>
      <c r="AP200" s="338"/>
      <c r="AQ200" s="338"/>
      <c r="AR200" s="338"/>
      <c r="AS200" s="338"/>
    </row>
    <row r="201" spans="2:45">
      <c r="B201" s="338"/>
      <c r="C201" s="338"/>
      <c r="D201" s="338"/>
      <c r="E201" s="338"/>
      <c r="F201" s="339"/>
      <c r="G201" s="338"/>
      <c r="H201" s="338"/>
      <c r="I201" s="338"/>
      <c r="J201" s="338"/>
      <c r="K201" s="338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38"/>
      <c r="X201" s="338"/>
      <c r="Y201" s="338"/>
      <c r="Z201" s="338"/>
      <c r="AA201" s="338"/>
      <c r="AB201" s="338"/>
      <c r="AC201" s="338"/>
      <c r="AD201" s="338"/>
      <c r="AE201" s="338"/>
      <c r="AF201" s="338"/>
      <c r="AG201" s="338"/>
      <c r="AH201" s="338"/>
      <c r="AI201" s="338"/>
      <c r="AJ201" s="338"/>
      <c r="AK201" s="338"/>
      <c r="AL201" s="338"/>
      <c r="AM201" s="338"/>
      <c r="AN201" s="338"/>
      <c r="AO201" s="338"/>
      <c r="AP201" s="338"/>
      <c r="AQ201" s="338"/>
      <c r="AR201" s="338"/>
      <c r="AS201" s="338"/>
    </row>
    <row r="202" spans="2:45">
      <c r="B202" s="338"/>
      <c r="C202" s="338"/>
      <c r="D202" s="338"/>
      <c r="E202" s="338"/>
      <c r="F202" s="339"/>
      <c r="G202" s="338"/>
      <c r="H202" s="338"/>
      <c r="I202" s="338"/>
      <c r="J202" s="338"/>
      <c r="K202" s="338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38"/>
      <c r="X202" s="338"/>
      <c r="Y202" s="338"/>
      <c r="Z202" s="338"/>
      <c r="AA202" s="338"/>
      <c r="AB202" s="338"/>
      <c r="AC202" s="338"/>
      <c r="AD202" s="338"/>
      <c r="AE202" s="338"/>
      <c r="AF202" s="338"/>
      <c r="AG202" s="338"/>
      <c r="AH202" s="338"/>
      <c r="AI202" s="338"/>
      <c r="AJ202" s="338"/>
      <c r="AK202" s="338"/>
      <c r="AL202" s="338"/>
      <c r="AM202" s="338"/>
      <c r="AN202" s="338"/>
      <c r="AO202" s="338"/>
      <c r="AP202" s="338"/>
      <c r="AQ202" s="338"/>
      <c r="AR202" s="338"/>
      <c r="AS202" s="338"/>
    </row>
    <row r="203" spans="2:45">
      <c r="B203" s="338"/>
      <c r="C203" s="338"/>
      <c r="D203" s="338"/>
      <c r="E203" s="338"/>
      <c r="F203" s="339"/>
      <c r="G203" s="338"/>
      <c r="H203" s="338"/>
      <c r="I203" s="338"/>
      <c r="J203" s="338"/>
      <c r="K203" s="338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8"/>
      <c r="AN203" s="338"/>
      <c r="AO203" s="338"/>
      <c r="AP203" s="338"/>
      <c r="AQ203" s="338"/>
      <c r="AR203" s="338"/>
      <c r="AS203" s="338"/>
    </row>
    <row r="204" spans="2:45">
      <c r="B204" s="338"/>
      <c r="C204" s="338"/>
      <c r="D204" s="338"/>
      <c r="E204" s="338"/>
      <c r="F204" s="339"/>
      <c r="G204" s="338"/>
      <c r="H204" s="338"/>
      <c r="I204" s="338"/>
      <c r="J204" s="338"/>
      <c r="K204" s="338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38"/>
      <c r="X204" s="338"/>
      <c r="Y204" s="338"/>
      <c r="Z204" s="338"/>
      <c r="AA204" s="338"/>
      <c r="AB204" s="338"/>
      <c r="AC204" s="338"/>
      <c r="AD204" s="338"/>
      <c r="AE204" s="338"/>
      <c r="AF204" s="338"/>
      <c r="AG204" s="338"/>
      <c r="AH204" s="338"/>
      <c r="AI204" s="338"/>
      <c r="AJ204" s="338"/>
      <c r="AK204" s="338"/>
      <c r="AL204" s="338"/>
      <c r="AM204" s="338"/>
      <c r="AN204" s="338"/>
      <c r="AO204" s="338"/>
      <c r="AP204" s="338"/>
      <c r="AQ204" s="338"/>
      <c r="AR204" s="338"/>
      <c r="AS204" s="338"/>
    </row>
    <row r="205" spans="2:45">
      <c r="B205" s="338"/>
      <c r="C205" s="338"/>
      <c r="D205" s="338"/>
      <c r="E205" s="338"/>
      <c r="F205" s="339"/>
      <c r="G205" s="338"/>
      <c r="H205" s="338"/>
      <c r="I205" s="338"/>
      <c r="J205" s="338"/>
      <c r="K205" s="338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38"/>
      <c r="X205" s="338"/>
      <c r="Y205" s="338"/>
      <c r="Z205" s="338"/>
      <c r="AA205" s="338"/>
      <c r="AB205" s="338"/>
      <c r="AC205" s="338"/>
      <c r="AD205" s="338"/>
      <c r="AE205" s="338"/>
      <c r="AF205" s="338"/>
      <c r="AG205" s="338"/>
      <c r="AH205" s="338"/>
      <c r="AI205" s="338"/>
      <c r="AJ205" s="338"/>
      <c r="AK205" s="338"/>
      <c r="AL205" s="338"/>
      <c r="AM205" s="338"/>
      <c r="AN205" s="338"/>
      <c r="AO205" s="338"/>
      <c r="AP205" s="338"/>
      <c r="AQ205" s="338"/>
      <c r="AR205" s="338"/>
      <c r="AS205" s="338"/>
    </row>
    <row r="206" spans="2:45">
      <c r="B206" s="338"/>
      <c r="C206" s="338"/>
      <c r="D206" s="338"/>
      <c r="E206" s="338"/>
      <c r="F206" s="339"/>
      <c r="G206" s="338"/>
      <c r="H206" s="338"/>
      <c r="I206" s="338"/>
      <c r="J206" s="338"/>
      <c r="K206" s="338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38"/>
      <c r="X206" s="338"/>
      <c r="Y206" s="338"/>
      <c r="Z206" s="338"/>
      <c r="AA206" s="338"/>
      <c r="AB206" s="338"/>
      <c r="AC206" s="338"/>
      <c r="AD206" s="338"/>
      <c r="AE206" s="338"/>
      <c r="AF206" s="338"/>
      <c r="AG206" s="338"/>
      <c r="AH206" s="338"/>
      <c r="AI206" s="338"/>
      <c r="AJ206" s="338"/>
      <c r="AK206" s="338"/>
      <c r="AL206" s="338"/>
      <c r="AM206" s="338"/>
      <c r="AN206" s="338"/>
      <c r="AO206" s="338"/>
      <c r="AP206" s="338"/>
      <c r="AQ206" s="338"/>
      <c r="AR206" s="338"/>
      <c r="AS206" s="338"/>
    </row>
    <row r="207" spans="2:45">
      <c r="B207" s="338"/>
      <c r="C207" s="338"/>
      <c r="D207" s="338"/>
      <c r="E207" s="338"/>
      <c r="F207" s="339"/>
      <c r="G207" s="338"/>
      <c r="H207" s="338"/>
      <c r="I207" s="338"/>
      <c r="J207" s="338"/>
      <c r="K207" s="338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8"/>
      <c r="AG207" s="338"/>
      <c r="AH207" s="338"/>
      <c r="AI207" s="338"/>
      <c r="AJ207" s="338"/>
      <c r="AK207" s="338"/>
      <c r="AL207" s="338"/>
      <c r="AM207" s="338"/>
      <c r="AN207" s="338"/>
      <c r="AO207" s="338"/>
      <c r="AP207" s="338"/>
      <c r="AQ207" s="338"/>
      <c r="AR207" s="338"/>
      <c r="AS207" s="338"/>
    </row>
    <row r="208" spans="2:45">
      <c r="B208" s="338"/>
      <c r="C208" s="338"/>
      <c r="D208" s="338"/>
      <c r="E208" s="338"/>
      <c r="F208" s="339"/>
      <c r="G208" s="338"/>
      <c r="H208" s="338"/>
      <c r="I208" s="338"/>
      <c r="J208" s="338"/>
      <c r="K208" s="338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38"/>
      <c r="X208" s="338"/>
      <c r="Y208" s="338"/>
      <c r="Z208" s="338"/>
      <c r="AA208" s="338"/>
      <c r="AB208" s="338"/>
      <c r="AC208" s="338"/>
      <c r="AD208" s="338"/>
      <c r="AE208" s="338"/>
      <c r="AF208" s="338"/>
      <c r="AG208" s="338"/>
      <c r="AH208" s="338"/>
      <c r="AI208" s="338"/>
      <c r="AJ208" s="338"/>
      <c r="AK208" s="338"/>
      <c r="AL208" s="338"/>
      <c r="AM208" s="338"/>
      <c r="AN208" s="338"/>
      <c r="AO208" s="338"/>
      <c r="AP208" s="338"/>
      <c r="AQ208" s="338"/>
      <c r="AR208" s="338"/>
      <c r="AS208" s="338"/>
    </row>
    <row r="209" spans="2:45">
      <c r="B209" s="338"/>
      <c r="C209" s="338"/>
      <c r="D209" s="338"/>
      <c r="E209" s="338"/>
      <c r="F209" s="339"/>
      <c r="G209" s="338"/>
      <c r="H209" s="338"/>
      <c r="I209" s="338"/>
      <c r="J209" s="338"/>
      <c r="K209" s="338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38"/>
      <c r="X209" s="338"/>
      <c r="Y209" s="338"/>
      <c r="Z209" s="338"/>
      <c r="AA209" s="338"/>
      <c r="AB209" s="338"/>
      <c r="AC209" s="338"/>
      <c r="AD209" s="338"/>
      <c r="AE209" s="338"/>
      <c r="AF209" s="338"/>
      <c r="AG209" s="338"/>
      <c r="AH209" s="338"/>
      <c r="AI209" s="338"/>
      <c r="AJ209" s="338"/>
      <c r="AK209" s="338"/>
      <c r="AL209" s="338"/>
      <c r="AM209" s="338"/>
      <c r="AN209" s="338"/>
      <c r="AO209" s="338"/>
      <c r="AP209" s="338"/>
      <c r="AQ209" s="338"/>
      <c r="AR209" s="338"/>
      <c r="AS209" s="338"/>
    </row>
    <row r="210" spans="2:45">
      <c r="B210" s="338"/>
      <c r="C210" s="338"/>
      <c r="D210" s="338"/>
      <c r="E210" s="338"/>
      <c r="F210" s="339"/>
      <c r="G210" s="338"/>
      <c r="H210" s="338"/>
      <c r="I210" s="338"/>
      <c r="J210" s="338"/>
      <c r="K210" s="338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38"/>
      <c r="X210" s="338"/>
      <c r="Y210" s="338"/>
      <c r="Z210" s="338"/>
      <c r="AA210" s="338"/>
      <c r="AB210" s="338"/>
      <c r="AC210" s="338"/>
      <c r="AD210" s="338"/>
      <c r="AE210" s="338"/>
      <c r="AF210" s="338"/>
      <c r="AG210" s="338"/>
      <c r="AH210" s="338"/>
      <c r="AI210" s="338"/>
      <c r="AJ210" s="338"/>
      <c r="AK210" s="338"/>
      <c r="AL210" s="338"/>
      <c r="AM210" s="338"/>
      <c r="AN210" s="338"/>
      <c r="AO210" s="338"/>
      <c r="AP210" s="338"/>
      <c r="AQ210" s="338"/>
      <c r="AR210" s="338"/>
      <c r="AS210" s="338"/>
    </row>
    <row r="211" spans="2:45">
      <c r="B211" s="338"/>
      <c r="C211" s="338"/>
      <c r="D211" s="338"/>
      <c r="E211" s="338"/>
      <c r="F211" s="339"/>
      <c r="G211" s="338"/>
      <c r="H211" s="338"/>
      <c r="I211" s="338"/>
      <c r="J211" s="338"/>
      <c r="K211" s="338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</row>
    <row r="212" spans="2:45">
      <c r="B212" s="338"/>
      <c r="C212" s="338"/>
      <c r="D212" s="338"/>
      <c r="E212" s="338"/>
      <c r="F212" s="339"/>
      <c r="G212" s="338"/>
      <c r="H212" s="338"/>
      <c r="I212" s="338"/>
      <c r="J212" s="338"/>
      <c r="K212" s="338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</row>
    <row r="213" spans="2:45">
      <c r="B213" s="338"/>
      <c r="C213" s="338"/>
      <c r="D213" s="338"/>
      <c r="E213" s="338"/>
      <c r="F213" s="339"/>
      <c r="G213" s="338"/>
      <c r="H213" s="338"/>
      <c r="I213" s="338"/>
      <c r="J213" s="338"/>
      <c r="K213" s="338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38"/>
      <c r="X213" s="338"/>
      <c r="Y213" s="338"/>
      <c r="Z213" s="338"/>
      <c r="AA213" s="338"/>
      <c r="AB213" s="338"/>
      <c r="AC213" s="338"/>
      <c r="AD213" s="338"/>
      <c r="AE213" s="338"/>
      <c r="AF213" s="338"/>
      <c r="AG213" s="338"/>
      <c r="AH213" s="338"/>
      <c r="AI213" s="338"/>
      <c r="AJ213" s="338"/>
      <c r="AK213" s="338"/>
      <c r="AL213" s="338"/>
      <c r="AM213" s="338"/>
      <c r="AN213" s="338"/>
      <c r="AO213" s="338"/>
      <c r="AP213" s="338"/>
      <c r="AQ213" s="338"/>
      <c r="AR213" s="338"/>
      <c r="AS213" s="338"/>
    </row>
    <row r="214" spans="2:45">
      <c r="B214" s="338"/>
      <c r="C214" s="338"/>
      <c r="D214" s="338"/>
      <c r="E214" s="338"/>
      <c r="F214" s="339"/>
      <c r="G214" s="338"/>
      <c r="H214" s="338"/>
      <c r="I214" s="338"/>
      <c r="J214" s="338"/>
      <c r="K214" s="338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38"/>
      <c r="X214" s="338"/>
      <c r="Y214" s="338"/>
      <c r="Z214" s="338"/>
      <c r="AA214" s="338"/>
      <c r="AB214" s="338"/>
      <c r="AC214" s="338"/>
      <c r="AD214" s="338"/>
      <c r="AE214" s="338"/>
      <c r="AF214" s="338"/>
      <c r="AG214" s="338"/>
      <c r="AH214" s="338"/>
      <c r="AI214" s="338"/>
      <c r="AJ214" s="338"/>
      <c r="AK214" s="338"/>
      <c r="AL214" s="338"/>
      <c r="AM214" s="338"/>
      <c r="AN214" s="338"/>
      <c r="AO214" s="338"/>
      <c r="AP214" s="338"/>
      <c r="AQ214" s="338"/>
      <c r="AR214" s="338"/>
      <c r="AS214" s="338"/>
    </row>
    <row r="215" spans="2:45">
      <c r="B215" s="338"/>
      <c r="C215" s="338"/>
      <c r="D215" s="338"/>
      <c r="E215" s="338"/>
      <c r="F215" s="339"/>
      <c r="G215" s="338"/>
      <c r="H215" s="338"/>
      <c r="I215" s="338"/>
      <c r="J215" s="338"/>
      <c r="K215" s="338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38"/>
      <c r="X215" s="338"/>
      <c r="Y215" s="338"/>
      <c r="Z215" s="338"/>
      <c r="AA215" s="338"/>
      <c r="AB215" s="338"/>
      <c r="AC215" s="338"/>
      <c r="AD215" s="338"/>
      <c r="AE215" s="338"/>
      <c r="AF215" s="338"/>
      <c r="AG215" s="338"/>
      <c r="AH215" s="338"/>
      <c r="AI215" s="338"/>
      <c r="AJ215" s="338"/>
      <c r="AK215" s="338"/>
      <c r="AL215" s="338"/>
      <c r="AM215" s="338"/>
      <c r="AN215" s="338"/>
      <c r="AO215" s="338"/>
      <c r="AP215" s="338"/>
      <c r="AQ215" s="338"/>
      <c r="AR215" s="338"/>
      <c r="AS215" s="338"/>
    </row>
    <row r="216" spans="2:45">
      <c r="B216" s="338"/>
      <c r="C216" s="338"/>
      <c r="D216" s="338"/>
      <c r="E216" s="338"/>
      <c r="F216" s="339"/>
      <c r="G216" s="338"/>
      <c r="H216" s="338"/>
      <c r="I216" s="338"/>
      <c r="J216" s="338"/>
      <c r="K216" s="338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38"/>
      <c r="X216" s="338"/>
      <c r="Y216" s="338"/>
      <c r="Z216" s="338"/>
      <c r="AA216" s="338"/>
      <c r="AB216" s="338"/>
      <c r="AC216" s="338"/>
      <c r="AD216" s="338"/>
      <c r="AE216" s="338"/>
      <c r="AF216" s="338"/>
      <c r="AG216" s="338"/>
      <c r="AH216" s="338"/>
      <c r="AI216" s="338"/>
      <c r="AJ216" s="338"/>
      <c r="AK216" s="338"/>
      <c r="AL216" s="338"/>
      <c r="AM216" s="338"/>
      <c r="AN216" s="338"/>
      <c r="AO216" s="338"/>
      <c r="AP216" s="338"/>
      <c r="AQ216" s="338"/>
      <c r="AR216" s="338"/>
      <c r="AS216" s="338"/>
    </row>
    <row r="217" spans="2:45">
      <c r="B217" s="338"/>
      <c r="C217" s="338"/>
      <c r="D217" s="338"/>
      <c r="E217" s="338"/>
      <c r="F217" s="339"/>
      <c r="G217" s="338"/>
      <c r="H217" s="338"/>
      <c r="I217" s="338"/>
      <c r="J217" s="338"/>
      <c r="K217" s="338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38"/>
      <c r="X217" s="338"/>
      <c r="Y217" s="338"/>
      <c r="Z217" s="338"/>
      <c r="AA217" s="338"/>
      <c r="AB217" s="338"/>
      <c r="AC217" s="338"/>
      <c r="AD217" s="338"/>
      <c r="AE217" s="338"/>
      <c r="AF217" s="338"/>
      <c r="AG217" s="338"/>
      <c r="AH217" s="338"/>
      <c r="AI217" s="338"/>
      <c r="AJ217" s="338"/>
      <c r="AK217" s="338"/>
      <c r="AL217" s="338"/>
      <c r="AM217" s="338"/>
      <c r="AN217" s="338"/>
      <c r="AO217" s="338"/>
      <c r="AP217" s="338"/>
      <c r="AQ217" s="338"/>
      <c r="AR217" s="338"/>
      <c r="AS217" s="338"/>
    </row>
    <row r="218" spans="2:45">
      <c r="B218" s="338"/>
      <c r="C218" s="338"/>
      <c r="D218" s="338"/>
      <c r="E218" s="338"/>
      <c r="F218" s="339"/>
      <c r="G218" s="338"/>
      <c r="H218" s="338"/>
      <c r="I218" s="338"/>
      <c r="J218" s="338"/>
      <c r="K218" s="338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38"/>
      <c r="X218" s="338"/>
      <c r="Y218" s="338"/>
      <c r="Z218" s="338"/>
      <c r="AA218" s="338"/>
      <c r="AB218" s="338"/>
      <c r="AC218" s="338"/>
      <c r="AD218" s="338"/>
      <c r="AE218" s="338"/>
      <c r="AF218" s="338"/>
      <c r="AG218" s="338"/>
      <c r="AH218" s="338"/>
      <c r="AI218" s="338"/>
      <c r="AJ218" s="338"/>
      <c r="AK218" s="338"/>
      <c r="AL218" s="338"/>
      <c r="AM218" s="338"/>
      <c r="AN218" s="338"/>
      <c r="AO218" s="338"/>
      <c r="AP218" s="338"/>
      <c r="AQ218" s="338"/>
      <c r="AR218" s="338"/>
      <c r="AS218" s="338"/>
    </row>
    <row r="219" spans="2:45">
      <c r="B219" s="338"/>
      <c r="C219" s="338"/>
      <c r="D219" s="338"/>
      <c r="E219" s="338"/>
      <c r="F219" s="339"/>
      <c r="G219" s="338"/>
      <c r="H219" s="338"/>
      <c r="I219" s="338"/>
      <c r="J219" s="338"/>
      <c r="K219" s="338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38"/>
      <c r="X219" s="338"/>
      <c r="Y219" s="338"/>
      <c r="Z219" s="338"/>
      <c r="AA219" s="338"/>
      <c r="AB219" s="338"/>
      <c r="AC219" s="338"/>
      <c r="AD219" s="338"/>
      <c r="AE219" s="338"/>
      <c r="AF219" s="338"/>
      <c r="AG219" s="338"/>
      <c r="AH219" s="338"/>
      <c r="AI219" s="338"/>
      <c r="AJ219" s="338"/>
      <c r="AK219" s="338"/>
      <c r="AL219" s="338"/>
      <c r="AM219" s="338"/>
      <c r="AN219" s="338"/>
      <c r="AO219" s="338"/>
      <c r="AP219" s="338"/>
      <c r="AQ219" s="338"/>
      <c r="AR219" s="338"/>
      <c r="AS219" s="338"/>
    </row>
    <row r="220" spans="2:45">
      <c r="B220" s="338"/>
      <c r="C220" s="338"/>
      <c r="D220" s="338"/>
      <c r="E220" s="338"/>
      <c r="F220" s="339"/>
      <c r="G220" s="338"/>
      <c r="H220" s="338"/>
      <c r="I220" s="338"/>
      <c r="J220" s="338"/>
      <c r="K220" s="338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38"/>
      <c r="X220" s="338"/>
      <c r="Y220" s="338"/>
      <c r="Z220" s="338"/>
      <c r="AA220" s="338"/>
      <c r="AB220" s="338"/>
      <c r="AC220" s="338"/>
      <c r="AD220" s="338"/>
      <c r="AE220" s="338"/>
      <c r="AF220" s="338"/>
      <c r="AG220" s="338"/>
      <c r="AH220" s="338"/>
      <c r="AI220" s="338"/>
      <c r="AJ220" s="338"/>
      <c r="AK220" s="338"/>
      <c r="AL220" s="338"/>
      <c r="AM220" s="338"/>
      <c r="AN220" s="338"/>
      <c r="AO220" s="338"/>
      <c r="AP220" s="338"/>
      <c r="AQ220" s="338"/>
      <c r="AR220" s="338"/>
      <c r="AS220" s="338"/>
    </row>
    <row r="221" spans="2:45">
      <c r="B221" s="338"/>
      <c r="C221" s="338"/>
      <c r="D221" s="338"/>
      <c r="E221" s="338"/>
      <c r="F221" s="339"/>
      <c r="G221" s="338"/>
      <c r="H221" s="338"/>
      <c r="I221" s="338"/>
      <c r="J221" s="338"/>
      <c r="K221" s="338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</row>
    <row r="222" spans="2:45">
      <c r="B222" s="338"/>
      <c r="C222" s="338"/>
      <c r="D222" s="338"/>
      <c r="E222" s="338"/>
      <c r="F222" s="339"/>
      <c r="G222" s="338"/>
      <c r="H222" s="338"/>
      <c r="I222" s="338"/>
      <c r="J222" s="338"/>
      <c r="K222" s="338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38"/>
      <c r="X222" s="338"/>
      <c r="Y222" s="338"/>
      <c r="Z222" s="338"/>
      <c r="AA222" s="338"/>
      <c r="AB222" s="338"/>
      <c r="AC222" s="338"/>
      <c r="AD222" s="338"/>
      <c r="AE222" s="338"/>
      <c r="AF222" s="338"/>
      <c r="AG222" s="338"/>
      <c r="AH222" s="338"/>
      <c r="AI222" s="338"/>
      <c r="AJ222" s="338"/>
      <c r="AK222" s="338"/>
      <c r="AL222" s="338"/>
      <c r="AM222" s="338"/>
      <c r="AN222" s="338"/>
      <c r="AO222" s="338"/>
      <c r="AP222" s="338"/>
      <c r="AQ222" s="338"/>
      <c r="AR222" s="338"/>
      <c r="AS222" s="338"/>
    </row>
    <row r="223" spans="2:45">
      <c r="B223" s="338"/>
      <c r="C223" s="338"/>
      <c r="D223" s="338"/>
      <c r="E223" s="338"/>
      <c r="F223" s="339"/>
      <c r="G223" s="338"/>
      <c r="H223" s="338"/>
      <c r="I223" s="338"/>
      <c r="J223" s="338"/>
      <c r="K223" s="338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38"/>
      <c r="X223" s="338"/>
      <c r="Y223" s="338"/>
      <c r="Z223" s="338"/>
      <c r="AA223" s="338"/>
      <c r="AB223" s="338"/>
      <c r="AC223" s="338"/>
      <c r="AD223" s="338"/>
      <c r="AE223" s="338"/>
      <c r="AF223" s="338"/>
      <c r="AG223" s="338"/>
      <c r="AH223" s="338"/>
      <c r="AI223" s="338"/>
      <c r="AJ223" s="338"/>
      <c r="AK223" s="338"/>
      <c r="AL223" s="338"/>
      <c r="AM223" s="338"/>
      <c r="AN223" s="338"/>
      <c r="AO223" s="338"/>
      <c r="AP223" s="338"/>
      <c r="AQ223" s="338"/>
      <c r="AR223" s="338"/>
      <c r="AS223" s="338"/>
    </row>
    <row r="224" spans="2:45">
      <c r="B224" s="338"/>
      <c r="C224" s="338"/>
      <c r="D224" s="338"/>
      <c r="E224" s="338"/>
      <c r="F224" s="339"/>
      <c r="G224" s="338"/>
      <c r="H224" s="338"/>
      <c r="I224" s="338"/>
      <c r="J224" s="338"/>
      <c r="K224" s="338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38"/>
      <c r="X224" s="338"/>
      <c r="Y224" s="338"/>
      <c r="Z224" s="338"/>
      <c r="AA224" s="338"/>
      <c r="AB224" s="338"/>
      <c r="AC224" s="338"/>
      <c r="AD224" s="338"/>
      <c r="AE224" s="338"/>
      <c r="AF224" s="338"/>
      <c r="AG224" s="338"/>
      <c r="AH224" s="338"/>
      <c r="AI224" s="338"/>
      <c r="AJ224" s="338"/>
      <c r="AK224" s="338"/>
      <c r="AL224" s="338"/>
      <c r="AM224" s="338"/>
      <c r="AN224" s="338"/>
      <c r="AO224" s="338"/>
      <c r="AP224" s="338"/>
      <c r="AQ224" s="338"/>
      <c r="AR224" s="338"/>
      <c r="AS224" s="338"/>
    </row>
    <row r="225" spans="2:45">
      <c r="B225" s="338"/>
      <c r="C225" s="338"/>
      <c r="D225" s="338"/>
      <c r="E225" s="338"/>
      <c r="F225" s="339"/>
      <c r="G225" s="338"/>
      <c r="H225" s="338"/>
      <c r="I225" s="338"/>
      <c r="J225" s="338"/>
      <c r="K225" s="338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</row>
    <row r="226" spans="2:45">
      <c r="B226" s="338"/>
      <c r="C226" s="338"/>
      <c r="D226" s="338"/>
      <c r="E226" s="338"/>
      <c r="F226" s="339"/>
      <c r="G226" s="338"/>
      <c r="H226" s="338"/>
      <c r="I226" s="338"/>
      <c r="J226" s="338"/>
      <c r="K226" s="338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  <c r="AQ226" s="338"/>
      <c r="AR226" s="338"/>
      <c r="AS226" s="338"/>
    </row>
    <row r="227" spans="2:45">
      <c r="B227" s="338"/>
      <c r="C227" s="338"/>
      <c r="D227" s="338"/>
      <c r="E227" s="338"/>
      <c r="F227" s="339"/>
      <c r="G227" s="338"/>
      <c r="H227" s="338"/>
      <c r="I227" s="338"/>
      <c r="J227" s="338"/>
      <c r="K227" s="338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  <c r="AQ227" s="338"/>
      <c r="AR227" s="338"/>
      <c r="AS227" s="338"/>
    </row>
    <row r="228" spans="2:45">
      <c r="B228" s="338"/>
      <c r="C228" s="338"/>
      <c r="D228" s="338"/>
      <c r="E228" s="338"/>
      <c r="F228" s="339"/>
      <c r="G228" s="338"/>
      <c r="H228" s="338"/>
      <c r="I228" s="338"/>
      <c r="J228" s="338"/>
      <c r="K228" s="338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38"/>
      <c r="X228" s="338"/>
      <c r="Y228" s="338"/>
      <c r="Z228" s="338"/>
      <c r="AA228" s="338"/>
      <c r="AB228" s="338"/>
      <c r="AC228" s="338"/>
      <c r="AD228" s="338"/>
      <c r="AE228" s="338"/>
      <c r="AF228" s="338"/>
      <c r="AG228" s="338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</row>
    <row r="229" spans="2:45">
      <c r="B229" s="338"/>
      <c r="C229" s="338"/>
      <c r="D229" s="338"/>
      <c r="E229" s="338"/>
      <c r="F229" s="339"/>
      <c r="G229" s="338"/>
      <c r="H229" s="338"/>
      <c r="I229" s="338"/>
      <c r="J229" s="338"/>
      <c r="K229" s="338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38"/>
      <c r="X229" s="338"/>
      <c r="Y229" s="338"/>
      <c r="Z229" s="338"/>
      <c r="AA229" s="338"/>
      <c r="AB229" s="338"/>
      <c r="AC229" s="338"/>
      <c r="AD229" s="338"/>
      <c r="AE229" s="338"/>
      <c r="AF229" s="338"/>
      <c r="AG229" s="338"/>
      <c r="AH229" s="338"/>
      <c r="AI229" s="338"/>
      <c r="AJ229" s="338"/>
      <c r="AK229" s="338"/>
      <c r="AL229" s="338"/>
      <c r="AM229" s="338"/>
      <c r="AN229" s="338"/>
      <c r="AO229" s="338"/>
      <c r="AP229" s="338"/>
      <c r="AQ229" s="338"/>
      <c r="AR229" s="338"/>
      <c r="AS229" s="338"/>
    </row>
    <row r="230" spans="2:45">
      <c r="B230" s="338"/>
      <c r="C230" s="338"/>
      <c r="D230" s="338"/>
      <c r="E230" s="338"/>
      <c r="F230" s="339"/>
      <c r="G230" s="338"/>
      <c r="H230" s="338"/>
      <c r="I230" s="338"/>
      <c r="J230" s="338"/>
      <c r="K230" s="338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38"/>
      <c r="X230" s="338"/>
      <c r="Y230" s="338"/>
      <c r="Z230" s="338"/>
      <c r="AA230" s="338"/>
      <c r="AB230" s="338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P230" s="338"/>
      <c r="AQ230" s="338"/>
      <c r="AR230" s="338"/>
      <c r="AS230" s="338"/>
    </row>
    <row r="231" spans="2:45">
      <c r="B231" s="338"/>
      <c r="C231" s="338"/>
      <c r="D231" s="338"/>
      <c r="E231" s="338"/>
      <c r="F231" s="339"/>
      <c r="G231" s="338"/>
      <c r="H231" s="338"/>
      <c r="I231" s="338"/>
      <c r="J231" s="338"/>
      <c r="K231" s="338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38"/>
      <c r="X231" s="338"/>
      <c r="Y231" s="338"/>
      <c r="Z231" s="338"/>
      <c r="AA231" s="338"/>
      <c r="AB231" s="338"/>
      <c r="AC231" s="338"/>
      <c r="AD231" s="338"/>
      <c r="AE231" s="338"/>
      <c r="AF231" s="338"/>
      <c r="AG231" s="338"/>
      <c r="AH231" s="338"/>
      <c r="AI231" s="338"/>
      <c r="AJ231" s="338"/>
      <c r="AK231" s="338"/>
      <c r="AL231" s="338"/>
      <c r="AM231" s="338"/>
      <c r="AN231" s="338"/>
      <c r="AO231" s="338"/>
      <c r="AP231" s="338"/>
      <c r="AQ231" s="338"/>
      <c r="AR231" s="338"/>
      <c r="AS231" s="338"/>
    </row>
    <row r="232" spans="2:45">
      <c r="B232" s="338"/>
      <c r="C232" s="338"/>
      <c r="D232" s="338"/>
      <c r="E232" s="338"/>
      <c r="F232" s="339"/>
      <c r="G232" s="338"/>
      <c r="H232" s="338"/>
      <c r="I232" s="338"/>
      <c r="J232" s="338"/>
      <c r="K232" s="338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38"/>
      <c r="X232" s="338"/>
      <c r="Y232" s="338"/>
      <c r="Z232" s="338"/>
      <c r="AA232" s="338"/>
      <c r="AB232" s="338"/>
      <c r="AC232" s="338"/>
      <c r="AD232" s="338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P232" s="338"/>
      <c r="AQ232" s="338"/>
      <c r="AR232" s="338"/>
      <c r="AS232" s="338"/>
    </row>
    <row r="233" spans="2:45">
      <c r="B233" s="338"/>
      <c r="C233" s="338"/>
      <c r="D233" s="338"/>
      <c r="E233" s="338"/>
      <c r="F233" s="339"/>
      <c r="G233" s="338"/>
      <c r="H233" s="338"/>
      <c r="I233" s="338"/>
      <c r="J233" s="338"/>
      <c r="K233" s="338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38"/>
      <c r="X233" s="338"/>
      <c r="Y233" s="338"/>
      <c r="Z233" s="338"/>
      <c r="AA233" s="338"/>
      <c r="AB233" s="338"/>
      <c r="AC233" s="338"/>
      <c r="AD233" s="338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P233" s="338"/>
      <c r="AQ233" s="338"/>
      <c r="AR233" s="338"/>
      <c r="AS233" s="338"/>
    </row>
    <row r="234" spans="2:45">
      <c r="B234" s="338"/>
      <c r="C234" s="338"/>
      <c r="D234" s="338"/>
      <c r="E234" s="338"/>
      <c r="F234" s="339"/>
      <c r="G234" s="338"/>
      <c r="H234" s="338"/>
      <c r="I234" s="338"/>
      <c r="J234" s="338"/>
      <c r="K234" s="338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P234" s="338"/>
      <c r="AQ234" s="338"/>
      <c r="AR234" s="338"/>
      <c r="AS234" s="338"/>
    </row>
    <row r="235" spans="2:45">
      <c r="B235" s="338"/>
      <c r="C235" s="338"/>
      <c r="D235" s="338"/>
      <c r="E235" s="338"/>
      <c r="F235" s="339"/>
      <c r="G235" s="338"/>
      <c r="H235" s="338"/>
      <c r="I235" s="338"/>
      <c r="J235" s="338"/>
      <c r="K235" s="338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38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P235" s="338"/>
      <c r="AQ235" s="338"/>
      <c r="AR235" s="338"/>
      <c r="AS235" s="338"/>
    </row>
    <row r="236" spans="2:45">
      <c r="B236" s="338"/>
      <c r="C236" s="338"/>
      <c r="D236" s="338"/>
      <c r="E236" s="338"/>
      <c r="F236" s="339"/>
      <c r="G236" s="338"/>
      <c r="H236" s="338"/>
      <c r="I236" s="338"/>
      <c r="J236" s="338"/>
      <c r="K236" s="338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38"/>
      <c r="X236" s="338"/>
      <c r="Y236" s="338"/>
      <c r="Z236" s="338"/>
      <c r="AA236" s="338"/>
      <c r="AB236" s="338"/>
      <c r="AC236" s="338"/>
      <c r="AD236" s="338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P236" s="338"/>
      <c r="AQ236" s="338"/>
      <c r="AR236" s="338"/>
      <c r="AS236" s="338"/>
    </row>
    <row r="237" spans="2:45">
      <c r="B237" s="338"/>
      <c r="C237" s="338"/>
      <c r="D237" s="338"/>
      <c r="E237" s="338"/>
      <c r="F237" s="339"/>
      <c r="G237" s="338"/>
      <c r="H237" s="338"/>
      <c r="I237" s="338"/>
      <c r="J237" s="338"/>
      <c r="K237" s="338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38"/>
      <c r="X237" s="338"/>
      <c r="Y237" s="338"/>
      <c r="Z237" s="338"/>
      <c r="AA237" s="338"/>
      <c r="AB237" s="338"/>
      <c r="AC237" s="338"/>
      <c r="AD237" s="338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P237" s="338"/>
      <c r="AQ237" s="338"/>
      <c r="AR237" s="338"/>
      <c r="AS237" s="338"/>
    </row>
    <row r="238" spans="2:45">
      <c r="B238" s="338"/>
      <c r="C238" s="338"/>
      <c r="D238" s="338"/>
      <c r="E238" s="338"/>
      <c r="F238" s="339"/>
      <c r="G238" s="338"/>
      <c r="H238" s="338"/>
      <c r="I238" s="338"/>
      <c r="J238" s="338"/>
      <c r="K238" s="338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</row>
    <row r="239" spans="2:45">
      <c r="B239" s="338"/>
      <c r="C239" s="338"/>
      <c r="D239" s="338"/>
      <c r="E239" s="338"/>
      <c r="F239" s="339"/>
      <c r="G239" s="338"/>
      <c r="H239" s="338"/>
      <c r="I239" s="338"/>
      <c r="J239" s="338"/>
      <c r="K239" s="338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38"/>
      <c r="X239" s="338"/>
      <c r="Y239" s="338"/>
      <c r="Z239" s="338"/>
      <c r="AA239" s="338"/>
      <c r="AB239" s="338"/>
      <c r="AC239" s="338"/>
      <c r="AD239" s="338"/>
      <c r="AE239" s="338"/>
      <c r="AF239" s="338"/>
      <c r="AG239" s="338"/>
      <c r="AH239" s="338"/>
      <c r="AI239" s="338"/>
      <c r="AJ239" s="338"/>
      <c r="AK239" s="338"/>
      <c r="AL239" s="338"/>
      <c r="AM239" s="338"/>
      <c r="AN239" s="338"/>
      <c r="AO239" s="338"/>
      <c r="AP239" s="338"/>
      <c r="AQ239" s="338"/>
      <c r="AR239" s="338"/>
      <c r="AS239" s="338"/>
    </row>
    <row r="240" spans="2:45">
      <c r="B240" s="338"/>
      <c r="C240" s="338"/>
      <c r="D240" s="338"/>
      <c r="E240" s="338"/>
      <c r="F240" s="339"/>
      <c r="G240" s="338"/>
      <c r="H240" s="338"/>
      <c r="I240" s="338"/>
      <c r="J240" s="338"/>
      <c r="K240" s="338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38"/>
      <c r="X240" s="338"/>
      <c r="Y240" s="338"/>
      <c r="Z240" s="338"/>
      <c r="AA240" s="338"/>
      <c r="AB240" s="338"/>
      <c r="AC240" s="338"/>
      <c r="AD240" s="338"/>
      <c r="AE240" s="338"/>
      <c r="AF240" s="338"/>
      <c r="AG240" s="338"/>
      <c r="AH240" s="338"/>
      <c r="AI240" s="338"/>
      <c r="AJ240" s="338"/>
      <c r="AK240" s="338"/>
      <c r="AL240" s="338"/>
      <c r="AM240" s="338"/>
      <c r="AN240" s="338"/>
      <c r="AO240" s="338"/>
      <c r="AP240" s="338"/>
      <c r="AQ240" s="338"/>
      <c r="AR240" s="338"/>
      <c r="AS240" s="338"/>
    </row>
    <row r="241" spans="2:45">
      <c r="B241" s="338"/>
      <c r="C241" s="338"/>
      <c r="D241" s="338"/>
      <c r="E241" s="338"/>
      <c r="F241" s="339"/>
      <c r="G241" s="338"/>
      <c r="H241" s="338"/>
      <c r="I241" s="338"/>
      <c r="J241" s="338"/>
      <c r="K241" s="338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/>
      <c r="AH241" s="338"/>
      <c r="AI241" s="338"/>
      <c r="AJ241" s="338"/>
      <c r="AK241" s="338"/>
      <c r="AL241" s="338"/>
      <c r="AM241" s="338"/>
      <c r="AN241" s="338"/>
      <c r="AO241" s="338"/>
      <c r="AP241" s="338"/>
      <c r="AQ241" s="338"/>
      <c r="AR241" s="338"/>
      <c r="AS241" s="338"/>
    </row>
    <row r="242" spans="2:45">
      <c r="B242" s="338"/>
      <c r="C242" s="338"/>
      <c r="D242" s="338"/>
      <c r="E242" s="338"/>
      <c r="F242" s="339"/>
      <c r="G242" s="338"/>
      <c r="H242" s="338"/>
      <c r="I242" s="338"/>
      <c r="J242" s="338"/>
      <c r="K242" s="338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338"/>
      <c r="AM242" s="338"/>
      <c r="AN242" s="338"/>
      <c r="AO242" s="338"/>
      <c r="AP242" s="338"/>
      <c r="AQ242" s="338"/>
      <c r="AR242" s="338"/>
      <c r="AS242" s="338"/>
    </row>
    <row r="243" spans="2:45">
      <c r="B243" s="338"/>
      <c r="C243" s="338"/>
      <c r="D243" s="338"/>
      <c r="E243" s="338"/>
      <c r="F243" s="339"/>
      <c r="G243" s="338"/>
      <c r="H243" s="338"/>
      <c r="I243" s="338"/>
      <c r="J243" s="338"/>
      <c r="K243" s="338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38"/>
      <c r="X243" s="338"/>
      <c r="Y243" s="338"/>
      <c r="Z243" s="338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338"/>
      <c r="AM243" s="338"/>
      <c r="AN243" s="338"/>
      <c r="AO243" s="338"/>
      <c r="AP243" s="338"/>
      <c r="AQ243" s="338"/>
      <c r="AR243" s="338"/>
      <c r="AS243" s="338"/>
    </row>
    <row r="244" spans="2:45">
      <c r="B244" s="338"/>
      <c r="C244" s="338"/>
      <c r="D244" s="338"/>
      <c r="E244" s="338"/>
      <c r="F244" s="339"/>
      <c r="G244" s="338"/>
      <c r="H244" s="338"/>
      <c r="I244" s="338"/>
      <c r="J244" s="338"/>
      <c r="K244" s="338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338"/>
      <c r="AK244" s="338"/>
      <c r="AL244" s="338"/>
      <c r="AM244" s="338"/>
      <c r="AN244" s="338"/>
      <c r="AO244" s="338"/>
      <c r="AP244" s="338"/>
      <c r="AQ244" s="338"/>
      <c r="AR244" s="338"/>
      <c r="AS244" s="338"/>
    </row>
    <row r="245" spans="2:45">
      <c r="B245" s="338"/>
      <c r="C245" s="338"/>
      <c r="D245" s="338"/>
      <c r="E245" s="338"/>
      <c r="F245" s="339"/>
      <c r="G245" s="338"/>
      <c r="H245" s="338"/>
      <c r="I245" s="338"/>
      <c r="J245" s="338"/>
      <c r="K245" s="338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38"/>
      <c r="X245" s="338"/>
      <c r="Y245" s="338"/>
      <c r="Z245" s="338"/>
      <c r="AA245" s="338"/>
      <c r="AB245" s="338"/>
      <c r="AC245" s="338"/>
      <c r="AD245" s="338"/>
      <c r="AE245" s="338"/>
      <c r="AF245" s="338"/>
      <c r="AG245" s="338"/>
      <c r="AH245" s="338"/>
      <c r="AI245" s="338"/>
      <c r="AJ245" s="338"/>
      <c r="AK245" s="338"/>
      <c r="AL245" s="338"/>
      <c r="AM245" s="338"/>
      <c r="AN245" s="338"/>
      <c r="AO245" s="338"/>
      <c r="AP245" s="338"/>
      <c r="AQ245" s="338"/>
      <c r="AR245" s="338"/>
      <c r="AS245" s="338"/>
    </row>
    <row r="246" spans="2:45">
      <c r="Q246" s="350"/>
      <c r="R246" s="350"/>
      <c r="S246" s="350"/>
      <c r="T246" s="350"/>
      <c r="U246" s="350"/>
      <c r="V246" s="350"/>
      <c r="W246" s="338"/>
      <c r="X246" s="338"/>
      <c r="Y246" s="338"/>
      <c r="Z246" s="338"/>
      <c r="AA246" s="338"/>
      <c r="AB246" s="338"/>
      <c r="AC246" s="338"/>
      <c r="AD246" s="338"/>
      <c r="AE246" s="338"/>
      <c r="AF246" s="338"/>
      <c r="AG246" s="338"/>
      <c r="AH246" s="338"/>
      <c r="AI246" s="338"/>
      <c r="AJ246" s="338"/>
      <c r="AK246" s="338"/>
      <c r="AL246" s="338"/>
      <c r="AM246" s="338"/>
      <c r="AN246" s="338"/>
      <c r="AO246" s="338"/>
      <c r="AP246" s="338"/>
      <c r="AQ246" s="338"/>
      <c r="AR246" s="338"/>
      <c r="AS246" s="338"/>
    </row>
    <row r="247" spans="2:45">
      <c r="Q247" s="350"/>
      <c r="R247" s="350"/>
      <c r="S247" s="350"/>
      <c r="T247" s="350"/>
      <c r="U247" s="350"/>
      <c r="V247" s="350"/>
      <c r="W247" s="338"/>
      <c r="X247" s="338"/>
      <c r="Y247" s="338"/>
      <c r="Z247" s="338"/>
      <c r="AA247" s="338"/>
      <c r="AB247" s="338"/>
      <c r="AC247" s="338"/>
      <c r="AD247" s="338"/>
      <c r="AE247" s="338"/>
      <c r="AF247" s="338"/>
      <c r="AG247" s="338"/>
      <c r="AH247" s="338"/>
      <c r="AI247" s="338"/>
      <c r="AJ247" s="338"/>
      <c r="AK247" s="338"/>
      <c r="AL247" s="338"/>
      <c r="AM247" s="338"/>
      <c r="AN247" s="338"/>
      <c r="AO247" s="338"/>
      <c r="AP247" s="338"/>
      <c r="AQ247" s="338"/>
      <c r="AR247" s="338"/>
      <c r="AS247" s="338"/>
    </row>
    <row r="248" spans="2:45">
      <c r="Q248" s="350"/>
      <c r="R248" s="350"/>
      <c r="S248" s="350"/>
      <c r="T248" s="350"/>
      <c r="U248" s="350"/>
      <c r="V248" s="350"/>
      <c r="W248" s="338"/>
      <c r="X248" s="338"/>
      <c r="Y248" s="338"/>
      <c r="Z248" s="338"/>
      <c r="AA248" s="338"/>
      <c r="AB248" s="338"/>
      <c r="AC248" s="338"/>
      <c r="AD248" s="338"/>
      <c r="AE248" s="338"/>
      <c r="AF248" s="338"/>
      <c r="AG248" s="338"/>
      <c r="AH248" s="338"/>
      <c r="AI248" s="338"/>
      <c r="AJ248" s="338"/>
      <c r="AK248" s="338"/>
      <c r="AL248" s="338"/>
      <c r="AM248" s="338"/>
      <c r="AN248" s="338"/>
      <c r="AO248" s="338"/>
      <c r="AP248" s="338"/>
      <c r="AQ248" s="338"/>
      <c r="AR248" s="338"/>
      <c r="AS248" s="338"/>
    </row>
    <row r="249" spans="2:45">
      <c r="Q249" s="350"/>
      <c r="R249" s="350"/>
      <c r="S249" s="350"/>
      <c r="T249" s="350"/>
      <c r="U249" s="350"/>
      <c r="V249" s="350"/>
      <c r="W249" s="338"/>
      <c r="X249" s="338"/>
      <c r="Y249" s="338"/>
      <c r="Z249" s="338"/>
      <c r="AA249" s="338"/>
      <c r="AB249" s="338"/>
      <c r="AC249" s="338"/>
      <c r="AD249" s="338"/>
      <c r="AE249" s="338"/>
      <c r="AF249" s="338"/>
      <c r="AG249" s="338"/>
      <c r="AH249" s="338"/>
      <c r="AI249" s="338"/>
      <c r="AJ249" s="338"/>
      <c r="AK249" s="338"/>
      <c r="AL249" s="338"/>
      <c r="AM249" s="338"/>
      <c r="AN249" s="338"/>
      <c r="AO249" s="338"/>
      <c r="AP249" s="338"/>
      <c r="AQ249" s="338"/>
      <c r="AR249" s="338"/>
      <c r="AS249" s="338"/>
    </row>
    <row r="250" spans="2:45">
      <c r="Q250" s="350"/>
      <c r="R250" s="350"/>
      <c r="S250" s="350"/>
      <c r="T250" s="350"/>
      <c r="U250" s="350"/>
      <c r="V250" s="350"/>
      <c r="W250" s="338"/>
      <c r="X250" s="338"/>
      <c r="Y250" s="338"/>
      <c r="Z250" s="338"/>
      <c r="AA250" s="338"/>
      <c r="AB250" s="338"/>
      <c r="AC250" s="338"/>
      <c r="AD250" s="338"/>
      <c r="AE250" s="338"/>
      <c r="AF250" s="338"/>
      <c r="AG250" s="338"/>
      <c r="AH250" s="338"/>
      <c r="AI250" s="338"/>
      <c r="AJ250" s="338"/>
      <c r="AK250" s="338"/>
      <c r="AL250" s="338"/>
      <c r="AM250" s="338"/>
      <c r="AN250" s="338"/>
      <c r="AO250" s="338"/>
      <c r="AP250" s="338"/>
      <c r="AQ250" s="338"/>
      <c r="AR250" s="338"/>
      <c r="AS250" s="338"/>
    </row>
    <row r="251" spans="2:45">
      <c r="Q251" s="350"/>
      <c r="R251" s="350"/>
      <c r="S251" s="350"/>
      <c r="T251" s="350"/>
      <c r="U251" s="350"/>
      <c r="V251" s="350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  <c r="AQ251" s="338"/>
      <c r="AR251" s="338"/>
      <c r="AS251" s="338"/>
    </row>
    <row r="252" spans="2:45">
      <c r="Q252" s="350"/>
      <c r="R252" s="350"/>
      <c r="S252" s="350"/>
      <c r="T252" s="350"/>
      <c r="U252" s="350"/>
      <c r="V252" s="350"/>
      <c r="W252" s="338"/>
      <c r="X252" s="338"/>
      <c r="Y252" s="338"/>
      <c r="Z252" s="338"/>
      <c r="AA252" s="338"/>
      <c r="AB252" s="338"/>
      <c r="AC252" s="338"/>
      <c r="AD252" s="338"/>
      <c r="AE252" s="338"/>
      <c r="AF252" s="338"/>
      <c r="AG252" s="338"/>
      <c r="AH252" s="338"/>
      <c r="AI252" s="338"/>
      <c r="AJ252" s="338"/>
      <c r="AK252" s="338"/>
      <c r="AL252" s="338"/>
      <c r="AM252" s="338"/>
      <c r="AN252" s="338"/>
      <c r="AO252" s="338"/>
      <c r="AP252" s="338"/>
      <c r="AQ252" s="338"/>
      <c r="AR252" s="338"/>
      <c r="AS252" s="338"/>
    </row>
    <row r="253" spans="2:45">
      <c r="Q253" s="350"/>
      <c r="R253" s="350"/>
      <c r="S253" s="350"/>
      <c r="T253" s="350"/>
      <c r="U253" s="350"/>
      <c r="V253" s="350"/>
      <c r="W253" s="338"/>
      <c r="X253" s="338"/>
      <c r="Y253" s="338"/>
      <c r="Z253" s="338"/>
      <c r="AA253" s="338"/>
      <c r="AB253" s="338"/>
      <c r="AC253" s="338"/>
      <c r="AD253" s="338"/>
      <c r="AE253" s="338"/>
      <c r="AF253" s="338"/>
      <c r="AG253" s="338"/>
      <c r="AH253" s="338"/>
      <c r="AI253" s="338"/>
      <c r="AJ253" s="338"/>
      <c r="AK253" s="338"/>
      <c r="AL253" s="338"/>
      <c r="AM253" s="338"/>
      <c r="AN253" s="338"/>
      <c r="AO253" s="338"/>
      <c r="AP253" s="338"/>
      <c r="AQ253" s="338"/>
      <c r="AR253" s="338"/>
      <c r="AS253" s="338"/>
    </row>
    <row r="254" spans="2:45">
      <c r="Q254" s="350"/>
      <c r="R254" s="350"/>
      <c r="S254" s="350"/>
      <c r="T254" s="350"/>
      <c r="U254" s="350"/>
      <c r="V254" s="350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338"/>
      <c r="AP254" s="338"/>
      <c r="AQ254" s="338"/>
      <c r="AR254" s="338"/>
      <c r="AS254" s="338"/>
    </row>
    <row r="255" spans="2:45">
      <c r="Q255" s="350"/>
      <c r="R255" s="350"/>
      <c r="S255" s="350"/>
      <c r="T255" s="350"/>
      <c r="U255" s="350"/>
      <c r="V255" s="350"/>
      <c r="W255" s="338"/>
      <c r="X255" s="338"/>
      <c r="Y255" s="338"/>
      <c r="Z255" s="338"/>
      <c r="AA255" s="338"/>
      <c r="AB255" s="338"/>
      <c r="AC255" s="338"/>
      <c r="AD255" s="338"/>
      <c r="AE255" s="338"/>
      <c r="AF255" s="338"/>
      <c r="AG255" s="338"/>
      <c r="AH255" s="338"/>
      <c r="AI255" s="338"/>
      <c r="AJ255" s="338"/>
      <c r="AK255" s="338"/>
      <c r="AL255" s="338"/>
      <c r="AM255" s="338"/>
      <c r="AN255" s="338"/>
      <c r="AO255" s="338"/>
      <c r="AP255" s="338"/>
      <c r="AQ255" s="338"/>
      <c r="AR255" s="338"/>
      <c r="AS255" s="338"/>
    </row>
    <row r="256" spans="2:45">
      <c r="Q256" s="350"/>
      <c r="R256" s="350"/>
      <c r="S256" s="350"/>
      <c r="T256" s="350"/>
      <c r="U256" s="350"/>
      <c r="V256" s="350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  <c r="AH256" s="338"/>
      <c r="AI256" s="338"/>
      <c r="AJ256" s="338"/>
      <c r="AK256" s="338"/>
      <c r="AL256" s="338"/>
      <c r="AM256" s="338"/>
      <c r="AN256" s="338"/>
      <c r="AO256" s="338"/>
      <c r="AP256" s="338"/>
      <c r="AQ256" s="338"/>
      <c r="AR256" s="338"/>
      <c r="AS256" s="338"/>
    </row>
    <row r="257" spans="17:45">
      <c r="Q257" s="350"/>
      <c r="R257" s="350"/>
      <c r="S257" s="350"/>
      <c r="T257" s="350"/>
      <c r="U257" s="350"/>
      <c r="V257" s="350"/>
      <c r="W257" s="338"/>
      <c r="X257" s="338"/>
      <c r="Y257" s="338"/>
      <c r="Z257" s="338"/>
      <c r="AA257" s="338"/>
      <c r="AB257" s="338"/>
      <c r="AC257" s="338"/>
      <c r="AD257" s="338"/>
      <c r="AE257" s="338"/>
      <c r="AF257" s="338"/>
      <c r="AG257" s="338"/>
      <c r="AH257" s="338"/>
      <c r="AI257" s="338"/>
      <c r="AJ257" s="338"/>
      <c r="AK257" s="338"/>
      <c r="AL257" s="338"/>
      <c r="AM257" s="338"/>
      <c r="AN257" s="338"/>
      <c r="AO257" s="338"/>
      <c r="AP257" s="338"/>
      <c r="AQ257" s="338"/>
      <c r="AR257" s="338"/>
      <c r="AS257" s="338"/>
    </row>
    <row r="258" spans="17:45">
      <c r="Q258" s="350"/>
      <c r="R258" s="350"/>
      <c r="S258" s="350"/>
      <c r="T258" s="350"/>
      <c r="U258" s="350"/>
      <c r="V258" s="350"/>
      <c r="W258" s="338"/>
      <c r="X258" s="338"/>
      <c r="Y258" s="338"/>
      <c r="Z258" s="338"/>
      <c r="AA258" s="338"/>
      <c r="AB258" s="338"/>
      <c r="AC258" s="338"/>
      <c r="AD258" s="338"/>
      <c r="AE258" s="338"/>
      <c r="AF258" s="338"/>
      <c r="AG258" s="338"/>
      <c r="AH258" s="338"/>
      <c r="AI258" s="338"/>
      <c r="AJ258" s="338"/>
      <c r="AK258" s="338"/>
      <c r="AL258" s="338"/>
      <c r="AM258" s="338"/>
      <c r="AN258" s="338"/>
      <c r="AO258" s="338"/>
      <c r="AP258" s="338"/>
      <c r="AQ258" s="338"/>
      <c r="AR258" s="338"/>
      <c r="AS258" s="338"/>
    </row>
    <row r="259" spans="17:45">
      <c r="Q259" s="350"/>
      <c r="R259" s="350"/>
      <c r="S259" s="350"/>
      <c r="T259" s="350"/>
      <c r="U259" s="350"/>
      <c r="V259" s="350"/>
      <c r="W259" s="338"/>
      <c r="X259" s="338"/>
      <c r="Y259" s="338"/>
      <c r="Z259" s="338"/>
      <c r="AA259" s="338"/>
      <c r="AB259" s="338"/>
      <c r="AC259" s="338"/>
      <c r="AD259" s="338"/>
      <c r="AE259" s="338"/>
      <c r="AF259" s="338"/>
      <c r="AG259" s="338"/>
      <c r="AH259" s="338"/>
      <c r="AI259" s="338"/>
      <c r="AJ259" s="338"/>
      <c r="AK259" s="338"/>
      <c r="AL259" s="338"/>
      <c r="AM259" s="338"/>
      <c r="AN259" s="338"/>
      <c r="AO259" s="338"/>
      <c r="AP259" s="338"/>
      <c r="AQ259" s="338"/>
      <c r="AR259" s="338"/>
      <c r="AS259" s="338"/>
    </row>
    <row r="260" spans="17:45">
      <c r="Q260" s="350"/>
      <c r="R260" s="350"/>
      <c r="S260" s="350"/>
      <c r="T260" s="350"/>
      <c r="U260" s="350"/>
      <c r="V260" s="350"/>
      <c r="W260" s="338"/>
      <c r="X260" s="338"/>
      <c r="Y260" s="338"/>
      <c r="Z260" s="338"/>
      <c r="AA260" s="338"/>
      <c r="AB260" s="338"/>
      <c r="AC260" s="338"/>
      <c r="AD260" s="338"/>
      <c r="AE260" s="338"/>
      <c r="AF260" s="338"/>
      <c r="AG260" s="338"/>
      <c r="AH260" s="338"/>
      <c r="AI260" s="338"/>
      <c r="AJ260" s="338"/>
      <c r="AK260" s="338"/>
      <c r="AL260" s="338"/>
      <c r="AM260" s="338"/>
      <c r="AN260" s="338"/>
      <c r="AO260" s="338"/>
      <c r="AP260" s="338"/>
      <c r="AQ260" s="338"/>
      <c r="AR260" s="338"/>
      <c r="AS260" s="338"/>
    </row>
    <row r="261" spans="17:45">
      <c r="Q261" s="350"/>
      <c r="R261" s="350"/>
      <c r="S261" s="350"/>
      <c r="T261" s="350"/>
      <c r="U261" s="350"/>
      <c r="V261" s="350"/>
      <c r="W261" s="338"/>
      <c r="X261" s="338"/>
      <c r="Y261" s="338"/>
      <c r="Z261" s="338"/>
      <c r="AA261" s="338"/>
      <c r="AB261" s="338"/>
      <c r="AC261" s="338"/>
      <c r="AD261" s="338"/>
      <c r="AE261" s="338"/>
      <c r="AF261" s="338"/>
      <c r="AG261" s="338"/>
      <c r="AH261" s="338"/>
      <c r="AI261" s="338"/>
      <c r="AJ261" s="338"/>
      <c r="AK261" s="338"/>
      <c r="AL261" s="338"/>
      <c r="AM261" s="338"/>
      <c r="AN261" s="338"/>
      <c r="AO261" s="338"/>
      <c r="AP261" s="338"/>
      <c r="AQ261" s="338"/>
      <c r="AR261" s="338"/>
      <c r="AS261" s="338"/>
    </row>
    <row r="262" spans="17:45">
      <c r="Q262" s="350"/>
      <c r="R262" s="350"/>
      <c r="S262" s="350"/>
      <c r="T262" s="350"/>
      <c r="U262" s="350"/>
      <c r="V262" s="350"/>
      <c r="W262" s="338"/>
      <c r="X262" s="338"/>
      <c r="Y262" s="338"/>
      <c r="Z262" s="338"/>
      <c r="AA262" s="338"/>
      <c r="AB262" s="338"/>
      <c r="AC262" s="338"/>
      <c r="AD262" s="338"/>
      <c r="AE262" s="338"/>
      <c r="AF262" s="338"/>
      <c r="AG262" s="338"/>
      <c r="AH262" s="338"/>
      <c r="AI262" s="338"/>
      <c r="AJ262" s="338"/>
      <c r="AK262" s="338"/>
      <c r="AL262" s="338"/>
      <c r="AM262" s="338"/>
      <c r="AN262" s="338"/>
      <c r="AO262" s="338"/>
      <c r="AP262" s="338"/>
      <c r="AQ262" s="338"/>
      <c r="AR262" s="338"/>
      <c r="AS262" s="338"/>
    </row>
    <row r="263" spans="17:45">
      <c r="Q263" s="350"/>
      <c r="R263" s="350"/>
      <c r="S263" s="350"/>
      <c r="T263" s="350"/>
      <c r="U263" s="350"/>
      <c r="V263" s="350"/>
      <c r="W263" s="338"/>
      <c r="X263" s="338"/>
      <c r="Y263" s="338"/>
      <c r="Z263" s="338"/>
      <c r="AA263" s="338"/>
      <c r="AB263" s="338"/>
      <c r="AC263" s="338"/>
      <c r="AD263" s="338"/>
      <c r="AE263" s="338"/>
      <c r="AF263" s="338"/>
      <c r="AG263" s="338"/>
      <c r="AH263" s="338"/>
      <c r="AI263" s="338"/>
      <c r="AJ263" s="338"/>
      <c r="AK263" s="338"/>
      <c r="AL263" s="338"/>
      <c r="AM263" s="338"/>
      <c r="AN263" s="338"/>
      <c r="AO263" s="338"/>
      <c r="AP263" s="338"/>
      <c r="AQ263" s="338"/>
      <c r="AR263" s="338"/>
      <c r="AS263" s="338"/>
    </row>
    <row r="264" spans="17:45">
      <c r="Q264" s="350"/>
      <c r="R264" s="350"/>
      <c r="S264" s="350"/>
      <c r="T264" s="350"/>
      <c r="U264" s="350"/>
      <c r="V264" s="350"/>
      <c r="W264" s="338"/>
      <c r="X264" s="338"/>
      <c r="Y264" s="338"/>
      <c r="Z264" s="338"/>
      <c r="AA264" s="338"/>
      <c r="AB264" s="338"/>
      <c r="AC264" s="338"/>
      <c r="AD264" s="338"/>
      <c r="AE264" s="338"/>
      <c r="AF264" s="338"/>
      <c r="AG264" s="338"/>
      <c r="AH264" s="338"/>
      <c r="AI264" s="338"/>
      <c r="AJ264" s="338"/>
      <c r="AK264" s="338"/>
      <c r="AL264" s="338"/>
      <c r="AM264" s="338"/>
      <c r="AN264" s="338"/>
      <c r="AO264" s="338"/>
      <c r="AP264" s="338"/>
      <c r="AQ264" s="338"/>
      <c r="AR264" s="338"/>
      <c r="AS264" s="338"/>
    </row>
    <row r="265" spans="17:45">
      <c r="Q265" s="350"/>
      <c r="R265" s="350"/>
      <c r="S265" s="350"/>
      <c r="T265" s="350"/>
      <c r="U265" s="350"/>
      <c r="V265" s="350"/>
      <c r="W265" s="338"/>
      <c r="X265" s="338"/>
      <c r="Y265" s="338"/>
      <c r="Z265" s="338"/>
      <c r="AA265" s="338"/>
      <c r="AB265" s="338"/>
      <c r="AC265" s="338"/>
      <c r="AD265" s="338"/>
      <c r="AE265" s="338"/>
      <c r="AF265" s="338"/>
      <c r="AG265" s="338"/>
      <c r="AH265" s="338"/>
      <c r="AI265" s="338"/>
      <c r="AJ265" s="338"/>
      <c r="AK265" s="338"/>
      <c r="AL265" s="338"/>
      <c r="AM265" s="338"/>
      <c r="AN265" s="338"/>
      <c r="AO265" s="338"/>
      <c r="AP265" s="338"/>
      <c r="AQ265" s="338"/>
      <c r="AR265" s="338"/>
      <c r="AS265" s="338"/>
    </row>
    <row r="266" spans="17:45">
      <c r="Q266" s="350"/>
      <c r="R266" s="350"/>
      <c r="S266" s="350"/>
      <c r="T266" s="350"/>
      <c r="U266" s="350"/>
      <c r="V266" s="350"/>
      <c r="W266" s="338"/>
      <c r="X266" s="338"/>
      <c r="Y266" s="338"/>
      <c r="Z266" s="338"/>
      <c r="AA266" s="338"/>
      <c r="AB266" s="338"/>
      <c r="AC266" s="338"/>
      <c r="AD266" s="338"/>
      <c r="AE266" s="338"/>
      <c r="AF266" s="338"/>
      <c r="AG266" s="338"/>
      <c r="AH266" s="338"/>
      <c r="AI266" s="338"/>
      <c r="AJ266" s="338"/>
      <c r="AK266" s="338"/>
      <c r="AL266" s="338"/>
      <c r="AM266" s="338"/>
      <c r="AN266" s="338"/>
      <c r="AO266" s="338"/>
      <c r="AP266" s="338"/>
      <c r="AQ266" s="338"/>
      <c r="AR266" s="338"/>
      <c r="AS266" s="338"/>
    </row>
    <row r="267" spans="17:45">
      <c r="Q267" s="350"/>
      <c r="R267" s="350"/>
      <c r="S267" s="350"/>
      <c r="T267" s="350"/>
      <c r="U267" s="350"/>
      <c r="V267" s="350"/>
      <c r="W267" s="338"/>
      <c r="X267" s="338"/>
      <c r="Y267" s="338"/>
      <c r="Z267" s="338"/>
      <c r="AA267" s="338"/>
      <c r="AB267" s="338"/>
      <c r="AC267" s="338"/>
      <c r="AD267" s="338"/>
      <c r="AE267" s="338"/>
      <c r="AF267" s="338"/>
      <c r="AG267" s="338"/>
      <c r="AH267" s="338"/>
      <c r="AI267" s="338"/>
      <c r="AJ267" s="338"/>
      <c r="AK267" s="338"/>
      <c r="AL267" s="338"/>
      <c r="AM267" s="338"/>
      <c r="AN267" s="338"/>
      <c r="AO267" s="338"/>
      <c r="AP267" s="338"/>
      <c r="AQ267" s="338"/>
      <c r="AR267" s="338"/>
      <c r="AS267" s="338"/>
    </row>
    <row r="268" spans="17:45">
      <c r="Q268" s="350"/>
      <c r="R268" s="350"/>
      <c r="S268" s="350"/>
      <c r="T268" s="350"/>
      <c r="U268" s="350"/>
      <c r="V268" s="350"/>
      <c r="W268" s="338"/>
      <c r="X268" s="338"/>
      <c r="Y268" s="338"/>
      <c r="Z268" s="338"/>
      <c r="AA268" s="338"/>
      <c r="AB268" s="338"/>
      <c r="AC268" s="338"/>
      <c r="AD268" s="338"/>
      <c r="AE268" s="338"/>
      <c r="AF268" s="338"/>
      <c r="AG268" s="338"/>
      <c r="AH268" s="338"/>
      <c r="AI268" s="338"/>
      <c r="AJ268" s="338"/>
      <c r="AK268" s="338"/>
      <c r="AL268" s="338"/>
      <c r="AM268" s="338"/>
      <c r="AN268" s="338"/>
      <c r="AO268" s="338"/>
      <c r="AP268" s="338"/>
      <c r="AQ268" s="338"/>
      <c r="AR268" s="338"/>
      <c r="AS268" s="338"/>
    </row>
    <row r="269" spans="17:45">
      <c r="Q269" s="350"/>
      <c r="R269" s="350"/>
      <c r="S269" s="350"/>
      <c r="T269" s="350"/>
      <c r="U269" s="350"/>
      <c r="V269" s="350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8"/>
      <c r="AN269" s="338"/>
      <c r="AO269" s="338"/>
      <c r="AP269" s="338"/>
      <c r="AQ269" s="338"/>
      <c r="AR269" s="338"/>
      <c r="AS269" s="338"/>
    </row>
    <row r="270" spans="17:45">
      <c r="Q270" s="350"/>
      <c r="R270" s="350"/>
      <c r="S270" s="350"/>
      <c r="T270" s="350"/>
      <c r="U270" s="350"/>
      <c r="V270" s="350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8"/>
      <c r="AH270" s="338"/>
      <c r="AI270" s="338"/>
      <c r="AJ270" s="338"/>
      <c r="AK270" s="338"/>
      <c r="AL270" s="338"/>
      <c r="AM270" s="338"/>
      <c r="AN270" s="338"/>
      <c r="AO270" s="338"/>
      <c r="AP270" s="338"/>
      <c r="AQ270" s="338"/>
      <c r="AR270" s="338"/>
      <c r="AS270" s="338"/>
    </row>
    <row r="271" spans="17:45">
      <c r="Q271" s="350"/>
      <c r="R271" s="350"/>
      <c r="S271" s="350"/>
      <c r="T271" s="350"/>
      <c r="U271" s="350"/>
      <c r="V271" s="350"/>
      <c r="W271" s="338"/>
      <c r="X271" s="338"/>
      <c r="Y271" s="338"/>
      <c r="Z271" s="338"/>
      <c r="AA271" s="338"/>
      <c r="AB271" s="338"/>
      <c r="AC271" s="338"/>
      <c r="AD271" s="338"/>
      <c r="AE271" s="338"/>
      <c r="AF271" s="338"/>
      <c r="AG271" s="338"/>
      <c r="AH271" s="338"/>
      <c r="AI271" s="338"/>
      <c r="AJ271" s="338"/>
      <c r="AK271" s="338"/>
      <c r="AL271" s="338"/>
      <c r="AM271" s="338"/>
      <c r="AN271" s="338"/>
      <c r="AO271" s="338"/>
      <c r="AP271" s="338"/>
      <c r="AQ271" s="338"/>
      <c r="AR271" s="338"/>
      <c r="AS271" s="338"/>
    </row>
    <row r="272" spans="17:45">
      <c r="Q272" s="350"/>
      <c r="R272" s="350"/>
      <c r="S272" s="350"/>
      <c r="T272" s="350"/>
      <c r="U272" s="350"/>
      <c r="V272" s="350"/>
      <c r="W272" s="338"/>
      <c r="X272" s="338"/>
      <c r="Y272" s="338"/>
      <c r="Z272" s="338"/>
      <c r="AA272" s="338"/>
      <c r="AB272" s="338"/>
      <c r="AC272" s="338"/>
      <c r="AD272" s="338"/>
      <c r="AE272" s="338"/>
      <c r="AF272" s="338"/>
      <c r="AG272" s="338"/>
      <c r="AH272" s="338"/>
      <c r="AI272" s="338"/>
      <c r="AJ272" s="338"/>
      <c r="AK272" s="338"/>
      <c r="AL272" s="338"/>
      <c r="AM272" s="338"/>
      <c r="AN272" s="338"/>
      <c r="AO272" s="338"/>
      <c r="AP272" s="338"/>
      <c r="AQ272" s="338"/>
      <c r="AR272" s="338"/>
      <c r="AS272" s="338"/>
    </row>
    <row r="273" spans="17:45">
      <c r="Q273" s="350"/>
      <c r="R273" s="350"/>
      <c r="S273" s="350"/>
      <c r="T273" s="350"/>
      <c r="U273" s="350"/>
      <c r="V273" s="350"/>
      <c r="W273" s="338"/>
      <c r="X273" s="338"/>
      <c r="Y273" s="338"/>
      <c r="Z273" s="338"/>
      <c r="AA273" s="338"/>
      <c r="AB273" s="338"/>
      <c r="AC273" s="338"/>
      <c r="AD273" s="338"/>
      <c r="AE273" s="338"/>
      <c r="AF273" s="338"/>
      <c r="AG273" s="338"/>
      <c r="AH273" s="338"/>
      <c r="AI273" s="338"/>
      <c r="AJ273" s="338"/>
      <c r="AK273" s="338"/>
      <c r="AL273" s="338"/>
      <c r="AM273" s="338"/>
      <c r="AN273" s="338"/>
      <c r="AO273" s="338"/>
      <c r="AP273" s="338"/>
      <c r="AQ273" s="338"/>
      <c r="AR273" s="338"/>
      <c r="AS273" s="338"/>
    </row>
    <row r="274" spans="17:45">
      <c r="Q274" s="350"/>
      <c r="R274" s="350"/>
      <c r="S274" s="350"/>
      <c r="T274" s="350"/>
      <c r="U274" s="350"/>
      <c r="V274" s="350"/>
      <c r="W274" s="338"/>
      <c r="X274" s="338"/>
      <c r="Y274" s="338"/>
      <c r="Z274" s="338"/>
      <c r="AA274" s="338"/>
      <c r="AB274" s="338"/>
      <c r="AC274" s="338"/>
      <c r="AD274" s="338"/>
      <c r="AE274" s="338"/>
      <c r="AF274" s="338"/>
      <c r="AG274" s="338"/>
      <c r="AH274" s="338"/>
      <c r="AI274" s="338"/>
      <c r="AJ274" s="338"/>
      <c r="AK274" s="338"/>
      <c r="AL274" s="338"/>
      <c r="AM274" s="338"/>
      <c r="AN274" s="338"/>
      <c r="AO274" s="338"/>
      <c r="AP274" s="338"/>
      <c r="AQ274" s="338"/>
      <c r="AR274" s="338"/>
      <c r="AS274" s="338"/>
    </row>
    <row r="275" spans="17:45">
      <c r="Q275" s="350"/>
      <c r="R275" s="350"/>
      <c r="S275" s="350"/>
      <c r="T275" s="350"/>
      <c r="U275" s="350"/>
      <c r="V275" s="350"/>
      <c r="W275" s="338"/>
      <c r="X275" s="338"/>
      <c r="Y275" s="338"/>
      <c r="Z275" s="338"/>
      <c r="AA275" s="338"/>
      <c r="AB275" s="338"/>
      <c r="AC275" s="338"/>
      <c r="AD275" s="338"/>
      <c r="AE275" s="338"/>
      <c r="AF275" s="338"/>
      <c r="AG275" s="338"/>
      <c r="AH275" s="338"/>
      <c r="AI275" s="338"/>
      <c r="AJ275" s="338"/>
      <c r="AK275" s="338"/>
      <c r="AL275" s="338"/>
      <c r="AM275" s="338"/>
      <c r="AN275" s="338"/>
      <c r="AO275" s="338"/>
      <c r="AP275" s="338"/>
      <c r="AQ275" s="338"/>
      <c r="AR275" s="338"/>
      <c r="AS275" s="338"/>
    </row>
    <row r="276" spans="17:45">
      <c r="Q276" s="350"/>
      <c r="R276" s="350"/>
      <c r="S276" s="350"/>
      <c r="T276" s="350"/>
      <c r="U276" s="350"/>
      <c r="V276" s="350"/>
      <c r="W276" s="338"/>
      <c r="X276" s="338"/>
      <c r="Y276" s="338"/>
      <c r="Z276" s="338"/>
      <c r="AA276" s="338"/>
      <c r="AB276" s="338"/>
      <c r="AC276" s="338"/>
      <c r="AD276" s="338"/>
      <c r="AE276" s="338"/>
      <c r="AF276" s="338"/>
      <c r="AG276" s="338"/>
      <c r="AH276" s="338"/>
      <c r="AI276" s="338"/>
      <c r="AJ276" s="338"/>
      <c r="AK276" s="338"/>
      <c r="AL276" s="338"/>
      <c r="AM276" s="338"/>
      <c r="AN276" s="338"/>
      <c r="AO276" s="338"/>
      <c r="AP276" s="338"/>
      <c r="AQ276" s="338"/>
      <c r="AR276" s="338"/>
      <c r="AS276" s="338"/>
    </row>
    <row r="277" spans="17:45">
      <c r="Q277" s="350"/>
      <c r="R277" s="350"/>
      <c r="S277" s="350"/>
      <c r="T277" s="350"/>
      <c r="U277" s="350"/>
      <c r="V277" s="350"/>
      <c r="W277" s="338"/>
      <c r="X277" s="338"/>
      <c r="Y277" s="338"/>
      <c r="Z277" s="338"/>
      <c r="AA277" s="338"/>
      <c r="AB277" s="338"/>
      <c r="AC277" s="338"/>
      <c r="AD277" s="338"/>
      <c r="AE277" s="338"/>
      <c r="AF277" s="338"/>
      <c r="AG277" s="338"/>
      <c r="AH277" s="338"/>
      <c r="AI277" s="338"/>
      <c r="AJ277" s="338"/>
      <c r="AK277" s="338"/>
      <c r="AL277" s="338"/>
      <c r="AM277" s="338"/>
      <c r="AN277" s="338"/>
      <c r="AO277" s="338"/>
      <c r="AP277" s="338"/>
      <c r="AQ277" s="338"/>
      <c r="AR277" s="338"/>
      <c r="AS277" s="338"/>
    </row>
    <row r="278" spans="17:45">
      <c r="Q278" s="350"/>
      <c r="R278" s="350"/>
      <c r="S278" s="350"/>
      <c r="T278" s="350"/>
      <c r="U278" s="350"/>
      <c r="V278" s="350"/>
      <c r="W278" s="338"/>
      <c r="X278" s="338"/>
      <c r="Y278" s="338"/>
      <c r="Z278" s="338"/>
      <c r="AA278" s="338"/>
      <c r="AB278" s="338"/>
      <c r="AC278" s="338"/>
      <c r="AD278" s="338"/>
      <c r="AE278" s="338"/>
      <c r="AF278" s="338"/>
      <c r="AG278" s="338"/>
      <c r="AH278" s="338"/>
      <c r="AI278" s="338"/>
      <c r="AJ278" s="338"/>
      <c r="AK278" s="338"/>
      <c r="AL278" s="338"/>
      <c r="AM278" s="338"/>
      <c r="AN278" s="338"/>
      <c r="AO278" s="338"/>
      <c r="AP278" s="338"/>
      <c r="AQ278" s="338"/>
      <c r="AR278" s="338"/>
      <c r="AS278" s="338"/>
    </row>
    <row r="279" spans="17:45">
      <c r="Q279" s="350"/>
      <c r="R279" s="350"/>
      <c r="S279" s="350"/>
      <c r="T279" s="350"/>
      <c r="U279" s="350"/>
      <c r="V279" s="350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8"/>
      <c r="AH279" s="338"/>
      <c r="AI279" s="338"/>
      <c r="AJ279" s="338"/>
      <c r="AK279" s="338"/>
      <c r="AL279" s="338"/>
      <c r="AM279" s="338"/>
      <c r="AN279" s="338"/>
      <c r="AO279" s="338"/>
      <c r="AP279" s="338"/>
      <c r="AQ279" s="338"/>
      <c r="AR279" s="338"/>
      <c r="AS279" s="338"/>
    </row>
    <row r="280" spans="17:45">
      <c r="Q280" s="350"/>
      <c r="R280" s="350"/>
      <c r="S280" s="350"/>
      <c r="T280" s="350"/>
      <c r="U280" s="350"/>
      <c r="V280" s="350"/>
      <c r="W280" s="338"/>
      <c r="X280" s="338"/>
      <c r="Y280" s="338"/>
      <c r="Z280" s="338"/>
      <c r="AA280" s="338"/>
      <c r="AB280" s="338"/>
      <c r="AC280" s="338"/>
      <c r="AD280" s="338"/>
      <c r="AE280" s="338"/>
      <c r="AF280" s="338"/>
      <c r="AG280" s="338"/>
      <c r="AH280" s="338"/>
      <c r="AI280" s="338"/>
      <c r="AJ280" s="338"/>
      <c r="AK280" s="338"/>
      <c r="AL280" s="338"/>
      <c r="AM280" s="338"/>
      <c r="AN280" s="338"/>
      <c r="AO280" s="338"/>
      <c r="AP280" s="338"/>
      <c r="AQ280" s="338"/>
      <c r="AR280" s="338"/>
      <c r="AS280" s="338"/>
    </row>
    <row r="281" spans="17:45">
      <c r="Q281" s="350"/>
      <c r="R281" s="350"/>
      <c r="S281" s="350"/>
      <c r="T281" s="350"/>
      <c r="U281" s="350"/>
      <c r="V281" s="350"/>
      <c r="W281" s="338"/>
      <c r="X281" s="338"/>
      <c r="Y281" s="338"/>
      <c r="Z281" s="338"/>
      <c r="AA281" s="338"/>
      <c r="AB281" s="338"/>
      <c r="AC281" s="338"/>
      <c r="AD281" s="338"/>
      <c r="AE281" s="338"/>
      <c r="AF281" s="338"/>
      <c r="AG281" s="338"/>
      <c r="AH281" s="338"/>
      <c r="AI281" s="338"/>
      <c r="AJ281" s="338"/>
      <c r="AK281" s="338"/>
      <c r="AL281" s="338"/>
      <c r="AM281" s="338"/>
      <c r="AN281" s="338"/>
      <c r="AO281" s="338"/>
      <c r="AP281" s="338"/>
      <c r="AQ281" s="338"/>
      <c r="AR281" s="338"/>
      <c r="AS281" s="338"/>
    </row>
    <row r="282" spans="17:45">
      <c r="Q282" s="350"/>
      <c r="R282" s="350"/>
      <c r="S282" s="350"/>
      <c r="T282" s="350"/>
      <c r="U282" s="350"/>
      <c r="V282" s="350"/>
      <c r="W282" s="338"/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8"/>
      <c r="AH282" s="338"/>
      <c r="AI282" s="338"/>
      <c r="AJ282" s="338"/>
      <c r="AK282" s="338"/>
      <c r="AL282" s="338"/>
      <c r="AM282" s="338"/>
      <c r="AN282" s="338"/>
      <c r="AO282" s="338"/>
      <c r="AP282" s="338"/>
      <c r="AQ282" s="338"/>
      <c r="AR282" s="338"/>
      <c r="AS282" s="338"/>
    </row>
    <row r="283" spans="17:45">
      <c r="Q283" s="350"/>
      <c r="R283" s="350"/>
      <c r="S283" s="350"/>
      <c r="T283" s="350"/>
      <c r="U283" s="350"/>
      <c r="V283" s="350"/>
      <c r="W283" s="338"/>
      <c r="X283" s="338"/>
      <c r="Y283" s="338"/>
      <c r="Z283" s="338"/>
      <c r="AA283" s="338"/>
      <c r="AB283" s="338"/>
      <c r="AC283" s="338"/>
      <c r="AD283" s="338"/>
      <c r="AE283" s="338"/>
      <c r="AF283" s="338"/>
      <c r="AG283" s="338"/>
      <c r="AH283" s="338"/>
      <c r="AI283" s="338"/>
      <c r="AJ283" s="338"/>
      <c r="AK283" s="338"/>
      <c r="AL283" s="338"/>
      <c r="AM283" s="338"/>
      <c r="AN283" s="338"/>
      <c r="AO283" s="338"/>
      <c r="AP283" s="338"/>
      <c r="AQ283" s="338"/>
      <c r="AR283" s="338"/>
      <c r="AS283" s="338"/>
    </row>
    <row r="284" spans="17:45">
      <c r="Q284" s="350"/>
      <c r="R284" s="350"/>
      <c r="S284" s="350"/>
      <c r="T284" s="350"/>
      <c r="U284" s="350"/>
      <c r="V284" s="350"/>
      <c r="W284" s="338"/>
      <c r="X284" s="338"/>
      <c r="Y284" s="338"/>
      <c r="Z284" s="338"/>
      <c r="AA284" s="338"/>
      <c r="AB284" s="338"/>
      <c r="AC284" s="338"/>
      <c r="AD284" s="338"/>
      <c r="AE284" s="338"/>
      <c r="AF284" s="338"/>
      <c r="AG284" s="338"/>
      <c r="AH284" s="338"/>
      <c r="AI284" s="338"/>
      <c r="AJ284" s="338"/>
      <c r="AK284" s="338"/>
      <c r="AL284" s="338"/>
      <c r="AM284" s="338"/>
      <c r="AN284" s="338"/>
      <c r="AO284" s="338"/>
      <c r="AP284" s="338"/>
      <c r="AQ284" s="338"/>
      <c r="AR284" s="338"/>
      <c r="AS284" s="338"/>
    </row>
    <row r="285" spans="17:45">
      <c r="Q285" s="350"/>
      <c r="R285" s="350"/>
      <c r="S285" s="350"/>
      <c r="T285" s="350"/>
      <c r="U285" s="350"/>
      <c r="V285" s="350"/>
      <c r="W285" s="338"/>
      <c r="X285" s="338"/>
      <c r="Y285" s="338"/>
      <c r="Z285" s="338"/>
      <c r="AA285" s="338"/>
      <c r="AB285" s="338"/>
      <c r="AC285" s="338"/>
      <c r="AD285" s="338"/>
      <c r="AE285" s="338"/>
      <c r="AF285" s="338"/>
      <c r="AG285" s="338"/>
      <c r="AH285" s="338"/>
      <c r="AI285" s="338"/>
      <c r="AJ285" s="338"/>
      <c r="AK285" s="338"/>
      <c r="AL285" s="338"/>
      <c r="AM285" s="338"/>
      <c r="AN285" s="338"/>
      <c r="AO285" s="338"/>
      <c r="AP285" s="338"/>
      <c r="AQ285" s="338"/>
      <c r="AR285" s="338"/>
      <c r="AS285" s="338"/>
    </row>
    <row r="286" spans="17:45">
      <c r="Q286" s="350"/>
      <c r="R286" s="350"/>
      <c r="S286" s="350"/>
      <c r="T286" s="350"/>
      <c r="U286" s="350"/>
      <c r="V286" s="350"/>
      <c r="W286" s="338"/>
      <c r="X286" s="338"/>
      <c r="Y286" s="338"/>
      <c r="Z286" s="338"/>
      <c r="AA286" s="338"/>
      <c r="AB286" s="338"/>
      <c r="AC286" s="338"/>
      <c r="AD286" s="338"/>
      <c r="AE286" s="338"/>
      <c r="AF286" s="338"/>
      <c r="AG286" s="338"/>
      <c r="AH286" s="338"/>
      <c r="AI286" s="338"/>
      <c r="AJ286" s="338"/>
      <c r="AK286" s="338"/>
      <c r="AL286" s="338"/>
      <c r="AM286" s="338"/>
      <c r="AN286" s="338"/>
      <c r="AO286" s="338"/>
      <c r="AP286" s="338"/>
      <c r="AQ286" s="338"/>
      <c r="AR286" s="338"/>
      <c r="AS286" s="338"/>
    </row>
    <row r="287" spans="17:45">
      <c r="Q287" s="350"/>
      <c r="R287" s="350"/>
      <c r="S287" s="350"/>
      <c r="T287" s="350"/>
      <c r="U287" s="350"/>
      <c r="V287" s="350"/>
      <c r="W287" s="338"/>
      <c r="X287" s="338"/>
      <c r="Y287" s="338"/>
      <c r="Z287" s="338"/>
      <c r="AA287" s="338"/>
      <c r="AB287" s="338"/>
      <c r="AC287" s="338"/>
      <c r="AD287" s="338"/>
      <c r="AE287" s="338"/>
      <c r="AF287" s="338"/>
      <c r="AG287" s="338"/>
      <c r="AH287" s="338"/>
      <c r="AI287" s="338"/>
      <c r="AJ287" s="338"/>
      <c r="AK287" s="338"/>
      <c r="AL287" s="338"/>
      <c r="AM287" s="338"/>
      <c r="AN287" s="338"/>
      <c r="AO287" s="338"/>
      <c r="AP287" s="338"/>
      <c r="AQ287" s="338"/>
      <c r="AR287" s="338"/>
      <c r="AS287" s="338"/>
    </row>
    <row r="288" spans="17:45">
      <c r="Q288" s="350"/>
      <c r="R288" s="350"/>
      <c r="S288" s="350"/>
      <c r="T288" s="350"/>
      <c r="U288" s="350"/>
      <c r="V288" s="350"/>
      <c r="W288" s="338"/>
      <c r="X288" s="338"/>
      <c r="Y288" s="338"/>
      <c r="Z288" s="338"/>
      <c r="AA288" s="338"/>
      <c r="AB288" s="338"/>
      <c r="AC288" s="338"/>
      <c r="AD288" s="338"/>
      <c r="AE288" s="338"/>
      <c r="AF288" s="338"/>
      <c r="AG288" s="338"/>
      <c r="AH288" s="338"/>
      <c r="AI288" s="338"/>
      <c r="AJ288" s="338"/>
      <c r="AK288" s="338"/>
      <c r="AL288" s="338"/>
      <c r="AM288" s="338"/>
      <c r="AN288" s="338"/>
      <c r="AO288" s="338"/>
      <c r="AP288" s="338"/>
      <c r="AQ288" s="338"/>
      <c r="AR288" s="338"/>
      <c r="AS288" s="338"/>
    </row>
    <row r="289" spans="17:45">
      <c r="Q289" s="350"/>
      <c r="R289" s="350"/>
      <c r="S289" s="350"/>
      <c r="T289" s="350"/>
      <c r="U289" s="350"/>
      <c r="V289" s="350"/>
      <c r="W289" s="338"/>
      <c r="X289" s="338"/>
      <c r="Y289" s="338"/>
      <c r="Z289" s="338"/>
      <c r="AA289" s="338"/>
      <c r="AB289" s="338"/>
      <c r="AC289" s="338"/>
      <c r="AD289" s="338"/>
      <c r="AE289" s="338"/>
      <c r="AF289" s="338"/>
      <c r="AG289" s="338"/>
      <c r="AH289" s="338"/>
      <c r="AI289" s="338"/>
      <c r="AJ289" s="338"/>
      <c r="AK289" s="338"/>
      <c r="AL289" s="338"/>
      <c r="AM289" s="338"/>
      <c r="AN289" s="338"/>
      <c r="AO289" s="338"/>
      <c r="AP289" s="338"/>
      <c r="AQ289" s="338"/>
      <c r="AR289" s="338"/>
      <c r="AS289" s="338"/>
    </row>
    <row r="290" spans="17:45">
      <c r="Q290" s="350"/>
      <c r="R290" s="350"/>
      <c r="S290" s="350"/>
      <c r="T290" s="350"/>
      <c r="U290" s="350"/>
      <c r="V290" s="350"/>
      <c r="W290" s="338"/>
      <c r="X290" s="338"/>
      <c r="Y290" s="338"/>
      <c r="Z290" s="338"/>
      <c r="AA290" s="338"/>
      <c r="AB290" s="338"/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</row>
    <row r="291" spans="17:45">
      <c r="Q291" s="350"/>
      <c r="R291" s="350"/>
      <c r="S291" s="350"/>
      <c r="T291" s="350"/>
      <c r="U291" s="350"/>
      <c r="V291" s="350"/>
      <c r="W291" s="338"/>
      <c r="X291" s="338"/>
      <c r="Y291" s="338"/>
      <c r="Z291" s="338"/>
      <c r="AA291" s="338"/>
      <c r="AB291" s="338"/>
      <c r="AC291" s="338"/>
      <c r="AD291" s="338"/>
      <c r="AE291" s="338"/>
      <c r="AF291" s="338"/>
      <c r="AG291" s="338"/>
      <c r="AH291" s="338"/>
      <c r="AI291" s="338"/>
      <c r="AJ291" s="338"/>
      <c r="AK291" s="338"/>
      <c r="AL291" s="338"/>
      <c r="AM291" s="338"/>
      <c r="AN291" s="338"/>
      <c r="AO291" s="338"/>
      <c r="AP291" s="338"/>
      <c r="AQ291" s="338"/>
      <c r="AR291" s="338"/>
      <c r="AS291" s="338"/>
    </row>
    <row r="292" spans="17:45">
      <c r="Q292" s="350"/>
      <c r="R292" s="350"/>
      <c r="S292" s="350"/>
      <c r="T292" s="350"/>
      <c r="U292" s="350"/>
      <c r="V292" s="350"/>
      <c r="W292" s="338"/>
      <c r="X292" s="338"/>
      <c r="Y292" s="338"/>
      <c r="Z292" s="338"/>
      <c r="AA292" s="338"/>
      <c r="AB292" s="338"/>
      <c r="AC292" s="338"/>
      <c r="AD292" s="338"/>
      <c r="AE292" s="338"/>
      <c r="AF292" s="338"/>
      <c r="AG292" s="338"/>
      <c r="AH292" s="338"/>
      <c r="AI292" s="338"/>
      <c r="AJ292" s="338"/>
      <c r="AK292" s="338"/>
      <c r="AL292" s="338"/>
      <c r="AM292" s="338"/>
      <c r="AN292" s="338"/>
      <c r="AO292" s="338"/>
      <c r="AP292" s="338"/>
      <c r="AQ292" s="338"/>
      <c r="AR292" s="338"/>
      <c r="AS292" s="338"/>
    </row>
    <row r="293" spans="17:45">
      <c r="Q293" s="350"/>
      <c r="R293" s="350"/>
      <c r="S293" s="350"/>
      <c r="T293" s="350"/>
      <c r="U293" s="350"/>
      <c r="V293" s="350"/>
      <c r="W293" s="338"/>
      <c r="X293" s="338"/>
      <c r="Y293" s="338"/>
      <c r="Z293" s="338"/>
      <c r="AA293" s="338"/>
      <c r="AB293" s="338"/>
      <c r="AC293" s="338"/>
      <c r="AD293" s="338"/>
      <c r="AE293" s="338"/>
      <c r="AF293" s="338"/>
      <c r="AG293" s="338"/>
      <c r="AH293" s="338"/>
      <c r="AI293" s="338"/>
      <c r="AJ293" s="338"/>
      <c r="AK293" s="338"/>
      <c r="AL293" s="338"/>
      <c r="AM293" s="338"/>
      <c r="AN293" s="338"/>
      <c r="AO293" s="338"/>
      <c r="AP293" s="338"/>
      <c r="AQ293" s="338"/>
      <c r="AR293" s="338"/>
      <c r="AS293" s="338"/>
    </row>
    <row r="294" spans="17:45">
      <c r="Q294" s="350"/>
      <c r="R294" s="350"/>
      <c r="S294" s="350"/>
      <c r="T294" s="350"/>
      <c r="U294" s="350"/>
      <c r="V294" s="350"/>
      <c r="W294" s="338"/>
      <c r="X294" s="338"/>
      <c r="Y294" s="338"/>
      <c r="Z294" s="338"/>
      <c r="AA294" s="338"/>
      <c r="AB294" s="338"/>
      <c r="AC294" s="338"/>
      <c r="AD294" s="338"/>
      <c r="AE294" s="338"/>
      <c r="AF294" s="338"/>
      <c r="AG294" s="338"/>
      <c r="AH294" s="338"/>
      <c r="AI294" s="338"/>
      <c r="AJ294" s="338"/>
      <c r="AK294" s="338"/>
      <c r="AL294" s="338"/>
      <c r="AM294" s="338"/>
      <c r="AN294" s="338"/>
      <c r="AO294" s="338"/>
      <c r="AP294" s="338"/>
      <c r="AQ294" s="338"/>
      <c r="AR294" s="338"/>
      <c r="AS294" s="338"/>
    </row>
    <row r="295" spans="17:45">
      <c r="Q295" s="350"/>
      <c r="R295" s="350"/>
      <c r="S295" s="350"/>
      <c r="T295" s="350"/>
      <c r="U295" s="350"/>
      <c r="V295" s="350"/>
      <c r="W295" s="338"/>
      <c r="X295" s="338"/>
      <c r="Y295" s="338"/>
      <c r="Z295" s="338"/>
      <c r="AA295" s="338"/>
      <c r="AB295" s="338"/>
      <c r="AC295" s="338"/>
      <c r="AD295" s="338"/>
      <c r="AE295" s="338"/>
      <c r="AF295" s="338"/>
      <c r="AG295" s="338"/>
      <c r="AH295" s="338"/>
      <c r="AI295" s="338"/>
      <c r="AJ295" s="338"/>
      <c r="AK295" s="338"/>
      <c r="AL295" s="338"/>
      <c r="AM295" s="338"/>
      <c r="AN295" s="338"/>
      <c r="AO295" s="338"/>
      <c r="AP295" s="338"/>
      <c r="AQ295" s="338"/>
      <c r="AR295" s="338"/>
      <c r="AS295" s="338"/>
    </row>
    <row r="296" spans="17:45">
      <c r="Q296" s="350"/>
      <c r="R296" s="350"/>
      <c r="S296" s="350"/>
      <c r="T296" s="350"/>
      <c r="U296" s="350"/>
      <c r="V296" s="350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/>
      <c r="AG296" s="338"/>
      <c r="AH296" s="338"/>
      <c r="AI296" s="338"/>
      <c r="AJ296" s="338"/>
      <c r="AK296" s="338"/>
      <c r="AL296" s="338"/>
      <c r="AM296" s="338"/>
      <c r="AN296" s="338"/>
      <c r="AO296" s="338"/>
      <c r="AP296" s="338"/>
      <c r="AQ296" s="338"/>
      <c r="AR296" s="338"/>
      <c r="AS296" s="338"/>
    </row>
    <row r="297" spans="17:45">
      <c r="Q297" s="350"/>
      <c r="R297" s="350"/>
      <c r="S297" s="350"/>
      <c r="T297" s="350"/>
      <c r="U297" s="350"/>
      <c r="V297" s="350"/>
      <c r="W297" s="338"/>
      <c r="X297" s="338"/>
      <c r="Y297" s="338"/>
      <c r="Z297" s="338"/>
      <c r="AA297" s="338"/>
      <c r="AB297" s="338"/>
      <c r="AC297" s="338"/>
      <c r="AD297" s="338"/>
      <c r="AE297" s="338"/>
      <c r="AF297" s="338"/>
      <c r="AG297" s="338"/>
      <c r="AH297" s="338"/>
      <c r="AI297" s="338"/>
      <c r="AJ297" s="338"/>
      <c r="AK297" s="338"/>
      <c r="AL297" s="338"/>
      <c r="AM297" s="338"/>
      <c r="AN297" s="338"/>
      <c r="AO297" s="338"/>
      <c r="AP297" s="338"/>
      <c r="AQ297" s="338"/>
      <c r="AR297" s="338"/>
      <c r="AS297" s="338"/>
    </row>
    <row r="298" spans="17:45">
      <c r="Q298" s="350"/>
      <c r="R298" s="350"/>
      <c r="S298" s="350"/>
      <c r="T298" s="350"/>
      <c r="U298" s="350"/>
      <c r="V298" s="350"/>
      <c r="W298" s="338"/>
      <c r="X298" s="338"/>
      <c r="Y298" s="338"/>
      <c r="Z298" s="338"/>
      <c r="AA298" s="338"/>
      <c r="AB298" s="338"/>
      <c r="AC298" s="338"/>
      <c r="AD298" s="338"/>
      <c r="AE298" s="338"/>
      <c r="AF298" s="338"/>
      <c r="AG298" s="338"/>
      <c r="AH298" s="338"/>
      <c r="AI298" s="338"/>
      <c r="AJ298" s="338"/>
      <c r="AK298" s="338"/>
      <c r="AL298" s="338"/>
      <c r="AM298" s="338"/>
      <c r="AN298" s="338"/>
      <c r="AO298" s="338"/>
      <c r="AP298" s="338"/>
      <c r="AQ298" s="338"/>
      <c r="AR298" s="338"/>
      <c r="AS298" s="338"/>
    </row>
    <row r="299" spans="17:45">
      <c r="Q299" s="350"/>
      <c r="R299" s="350"/>
      <c r="S299" s="350"/>
      <c r="T299" s="350"/>
      <c r="U299" s="350"/>
      <c r="V299" s="350"/>
      <c r="W299" s="338"/>
      <c r="X299" s="338"/>
      <c r="Y299" s="338"/>
      <c r="Z299" s="338"/>
      <c r="AA299" s="338"/>
      <c r="AB299" s="338"/>
      <c r="AC299" s="338"/>
      <c r="AD299" s="338"/>
      <c r="AE299" s="338"/>
      <c r="AF299" s="338"/>
      <c r="AG299" s="338"/>
      <c r="AH299" s="338"/>
      <c r="AI299" s="338"/>
      <c r="AJ299" s="338"/>
      <c r="AK299" s="338"/>
      <c r="AL299" s="338"/>
      <c r="AM299" s="338"/>
      <c r="AN299" s="338"/>
      <c r="AO299" s="338"/>
      <c r="AP299" s="338"/>
      <c r="AQ299" s="338"/>
      <c r="AR299" s="338"/>
      <c r="AS299" s="338"/>
    </row>
    <row r="300" spans="17:45">
      <c r="Q300" s="350"/>
      <c r="R300" s="350"/>
      <c r="S300" s="350"/>
      <c r="T300" s="350"/>
      <c r="U300" s="350"/>
      <c r="V300" s="350"/>
      <c r="W300" s="338"/>
      <c r="X300" s="338"/>
      <c r="Y300" s="338"/>
      <c r="Z300" s="338"/>
      <c r="AA300" s="338"/>
      <c r="AB300" s="338"/>
      <c r="AC300" s="338"/>
      <c r="AD300" s="338"/>
      <c r="AE300" s="338"/>
      <c r="AF300" s="338"/>
      <c r="AG300" s="338"/>
      <c r="AH300" s="338"/>
      <c r="AI300" s="338"/>
      <c r="AJ300" s="338"/>
      <c r="AK300" s="338"/>
      <c r="AL300" s="338"/>
      <c r="AM300" s="338"/>
      <c r="AN300" s="338"/>
      <c r="AO300" s="338"/>
      <c r="AP300" s="338"/>
      <c r="AQ300" s="338"/>
      <c r="AR300" s="338"/>
      <c r="AS300" s="338"/>
    </row>
    <row r="301" spans="17:45">
      <c r="Q301" s="350"/>
      <c r="R301" s="350"/>
      <c r="S301" s="350"/>
      <c r="T301" s="350"/>
      <c r="U301" s="350"/>
      <c r="V301" s="350"/>
      <c r="W301" s="338"/>
      <c r="X301" s="338"/>
      <c r="Y301" s="338"/>
      <c r="Z301" s="338"/>
      <c r="AA301" s="338"/>
      <c r="AB301" s="338"/>
      <c r="AC301" s="338"/>
      <c r="AD301" s="338"/>
      <c r="AE301" s="338"/>
      <c r="AF301" s="338"/>
      <c r="AG301" s="338"/>
      <c r="AH301" s="338"/>
      <c r="AI301" s="338"/>
      <c r="AJ301" s="338"/>
      <c r="AK301" s="338"/>
      <c r="AL301" s="338"/>
      <c r="AM301" s="338"/>
      <c r="AN301" s="338"/>
      <c r="AO301" s="338"/>
      <c r="AP301" s="338"/>
      <c r="AQ301" s="338"/>
      <c r="AR301" s="338"/>
      <c r="AS301" s="338"/>
    </row>
    <row r="302" spans="17:45">
      <c r="Q302" s="350"/>
      <c r="R302" s="350"/>
      <c r="S302" s="350"/>
      <c r="T302" s="350"/>
      <c r="U302" s="350"/>
      <c r="V302" s="350"/>
      <c r="W302" s="338"/>
      <c r="X302" s="338"/>
      <c r="Y302" s="338"/>
      <c r="Z302" s="338"/>
      <c r="AA302" s="338"/>
      <c r="AB302" s="338"/>
      <c r="AC302" s="338"/>
      <c r="AD302" s="338"/>
      <c r="AE302" s="338"/>
      <c r="AF302" s="338"/>
      <c r="AG302" s="338"/>
      <c r="AH302" s="338"/>
      <c r="AI302" s="338"/>
      <c r="AJ302" s="338"/>
      <c r="AK302" s="338"/>
      <c r="AL302" s="338"/>
      <c r="AM302" s="338"/>
      <c r="AN302" s="338"/>
      <c r="AO302" s="338"/>
      <c r="AP302" s="338"/>
      <c r="AQ302" s="338"/>
      <c r="AR302" s="338"/>
      <c r="AS302" s="338"/>
    </row>
    <row r="303" spans="17:45">
      <c r="Q303" s="350"/>
      <c r="R303" s="350"/>
      <c r="S303" s="350"/>
      <c r="T303" s="350"/>
      <c r="U303" s="350"/>
      <c r="V303" s="350"/>
      <c r="W303" s="338"/>
      <c r="X303" s="338"/>
      <c r="Y303" s="338"/>
      <c r="Z303" s="338"/>
      <c r="AA303" s="338"/>
      <c r="AB303" s="338"/>
      <c r="AC303" s="338"/>
      <c r="AD303" s="338"/>
      <c r="AE303" s="338"/>
      <c r="AF303" s="338"/>
      <c r="AG303" s="338"/>
      <c r="AH303" s="338"/>
      <c r="AI303" s="338"/>
      <c r="AJ303" s="338"/>
      <c r="AK303" s="338"/>
      <c r="AL303" s="338"/>
      <c r="AM303" s="338"/>
      <c r="AN303" s="338"/>
      <c r="AO303" s="338"/>
      <c r="AP303" s="338"/>
      <c r="AQ303" s="338"/>
      <c r="AR303" s="338"/>
      <c r="AS303" s="338"/>
    </row>
    <row r="304" spans="17:45">
      <c r="Q304" s="350"/>
      <c r="R304" s="350"/>
      <c r="S304" s="350"/>
      <c r="T304" s="350"/>
      <c r="U304" s="350"/>
      <c r="V304" s="350"/>
      <c r="W304" s="338"/>
      <c r="X304" s="338"/>
      <c r="Y304" s="338"/>
      <c r="Z304" s="338"/>
      <c r="AA304" s="338"/>
      <c r="AB304" s="338"/>
      <c r="AC304" s="338"/>
      <c r="AD304" s="338"/>
      <c r="AE304" s="338"/>
      <c r="AF304" s="338"/>
      <c r="AG304" s="338"/>
      <c r="AH304" s="338"/>
      <c r="AI304" s="338"/>
      <c r="AJ304" s="338"/>
      <c r="AK304" s="338"/>
      <c r="AL304" s="338"/>
      <c r="AM304" s="338"/>
      <c r="AN304" s="338"/>
      <c r="AO304" s="338"/>
      <c r="AP304" s="338"/>
      <c r="AQ304" s="338"/>
      <c r="AR304" s="338"/>
      <c r="AS304" s="338"/>
    </row>
    <row r="305" spans="17:45">
      <c r="Q305" s="350"/>
      <c r="R305" s="350"/>
      <c r="S305" s="350"/>
      <c r="T305" s="350"/>
      <c r="U305" s="350"/>
      <c r="V305" s="350"/>
      <c r="W305" s="338"/>
      <c r="X305" s="338"/>
      <c r="Y305" s="338"/>
      <c r="Z305" s="338"/>
      <c r="AA305" s="338"/>
      <c r="AB305" s="338"/>
      <c r="AC305" s="338"/>
      <c r="AD305" s="338"/>
      <c r="AE305" s="338"/>
      <c r="AF305" s="338"/>
      <c r="AG305" s="338"/>
      <c r="AH305" s="338"/>
      <c r="AI305" s="338"/>
      <c r="AJ305" s="338"/>
      <c r="AK305" s="338"/>
      <c r="AL305" s="338"/>
      <c r="AM305" s="338"/>
      <c r="AN305" s="338"/>
      <c r="AO305" s="338"/>
      <c r="AP305" s="338"/>
      <c r="AQ305" s="338"/>
      <c r="AR305" s="338"/>
      <c r="AS305" s="338"/>
    </row>
    <row r="306" spans="17:45">
      <c r="Q306" s="350"/>
      <c r="R306" s="350"/>
      <c r="S306" s="350"/>
      <c r="T306" s="350"/>
      <c r="U306" s="350"/>
      <c r="V306" s="350"/>
      <c r="W306" s="338"/>
      <c r="X306" s="338"/>
      <c r="Y306" s="338"/>
      <c r="Z306" s="338"/>
      <c r="AA306" s="338"/>
      <c r="AB306" s="338"/>
      <c r="AC306" s="338"/>
      <c r="AD306" s="338"/>
      <c r="AE306" s="338"/>
      <c r="AF306" s="338"/>
      <c r="AG306" s="338"/>
      <c r="AH306" s="338"/>
      <c r="AI306" s="338"/>
      <c r="AJ306" s="338"/>
      <c r="AK306" s="338"/>
      <c r="AL306" s="338"/>
      <c r="AM306" s="338"/>
      <c r="AN306" s="338"/>
      <c r="AO306" s="338"/>
      <c r="AP306" s="338"/>
      <c r="AQ306" s="338"/>
      <c r="AR306" s="338"/>
      <c r="AS306" s="338"/>
    </row>
    <row r="307" spans="17:45">
      <c r="Q307" s="350"/>
      <c r="R307" s="350"/>
      <c r="S307" s="350"/>
      <c r="T307" s="350"/>
      <c r="U307" s="350"/>
      <c r="V307" s="350"/>
      <c r="W307" s="338"/>
      <c r="X307" s="338"/>
      <c r="Y307" s="338"/>
      <c r="Z307" s="338"/>
      <c r="AA307" s="338"/>
      <c r="AB307" s="338"/>
      <c r="AC307" s="338"/>
      <c r="AD307" s="338"/>
      <c r="AE307" s="338"/>
      <c r="AF307" s="338"/>
      <c r="AG307" s="338"/>
      <c r="AH307" s="338"/>
      <c r="AI307" s="338"/>
      <c r="AJ307" s="338"/>
      <c r="AK307" s="338"/>
      <c r="AL307" s="338"/>
      <c r="AM307" s="338"/>
      <c r="AN307" s="338"/>
      <c r="AO307" s="338"/>
      <c r="AP307" s="338"/>
      <c r="AQ307" s="338"/>
      <c r="AR307" s="338"/>
      <c r="AS307" s="338"/>
    </row>
    <row r="308" spans="17:45">
      <c r="Q308" s="350"/>
      <c r="R308" s="350"/>
      <c r="S308" s="350"/>
      <c r="T308" s="350"/>
      <c r="U308" s="350"/>
      <c r="V308" s="350"/>
      <c r="W308" s="338"/>
      <c r="X308" s="338"/>
      <c r="Y308" s="338"/>
      <c r="Z308" s="338"/>
      <c r="AA308" s="338"/>
      <c r="AB308" s="338"/>
      <c r="AC308" s="338"/>
      <c r="AD308" s="338"/>
      <c r="AE308" s="338"/>
      <c r="AF308" s="338"/>
      <c r="AG308" s="338"/>
      <c r="AH308" s="338"/>
      <c r="AI308" s="338"/>
      <c r="AJ308" s="338"/>
      <c r="AK308" s="338"/>
      <c r="AL308" s="338"/>
      <c r="AM308" s="338"/>
      <c r="AN308" s="338"/>
      <c r="AO308" s="338"/>
      <c r="AP308" s="338"/>
      <c r="AQ308" s="338"/>
      <c r="AR308" s="338"/>
      <c r="AS308" s="338"/>
    </row>
    <row r="309" spans="17:45">
      <c r="Q309" s="350"/>
      <c r="R309" s="350"/>
      <c r="S309" s="350"/>
      <c r="T309" s="350"/>
      <c r="U309" s="350"/>
      <c r="V309" s="350"/>
      <c r="W309" s="338"/>
      <c r="X309" s="338"/>
      <c r="Y309" s="338"/>
      <c r="Z309" s="338"/>
      <c r="AA309" s="338"/>
      <c r="AB309" s="338"/>
      <c r="AC309" s="338"/>
      <c r="AD309" s="338"/>
      <c r="AE309" s="338"/>
      <c r="AF309" s="338"/>
      <c r="AG309" s="338"/>
      <c r="AH309" s="338"/>
      <c r="AI309" s="338"/>
      <c r="AJ309" s="338"/>
      <c r="AK309" s="338"/>
      <c r="AL309" s="338"/>
      <c r="AM309" s="338"/>
      <c r="AN309" s="338"/>
      <c r="AO309" s="338"/>
      <c r="AP309" s="338"/>
      <c r="AQ309" s="338"/>
      <c r="AR309" s="338"/>
      <c r="AS309" s="338"/>
    </row>
    <row r="310" spans="17:45">
      <c r="Q310" s="350"/>
      <c r="R310" s="350"/>
      <c r="S310" s="350"/>
      <c r="T310" s="350"/>
      <c r="U310" s="350"/>
      <c r="V310" s="350"/>
      <c r="W310" s="338"/>
      <c r="X310" s="338"/>
      <c r="Y310" s="338"/>
      <c r="Z310" s="338"/>
      <c r="AA310" s="338"/>
      <c r="AB310" s="338"/>
      <c r="AC310" s="338"/>
      <c r="AD310" s="338"/>
      <c r="AE310" s="338"/>
      <c r="AF310" s="338"/>
      <c r="AG310" s="338"/>
      <c r="AH310" s="338"/>
      <c r="AI310" s="338"/>
      <c r="AJ310" s="338"/>
      <c r="AK310" s="338"/>
      <c r="AL310" s="338"/>
      <c r="AM310" s="338"/>
      <c r="AN310" s="338"/>
      <c r="AO310" s="338"/>
      <c r="AP310" s="338"/>
      <c r="AQ310" s="338"/>
      <c r="AR310" s="338"/>
      <c r="AS310" s="338"/>
    </row>
    <row r="311" spans="17:45">
      <c r="Q311" s="350"/>
      <c r="R311" s="350"/>
      <c r="S311" s="350"/>
      <c r="T311" s="350"/>
      <c r="U311" s="350"/>
      <c r="V311" s="350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338"/>
      <c r="AP311" s="338"/>
      <c r="AQ311" s="338"/>
      <c r="AR311" s="338"/>
      <c r="AS311" s="338"/>
    </row>
    <row r="312" spans="17:45">
      <c r="Q312" s="350"/>
      <c r="R312" s="350"/>
      <c r="S312" s="350"/>
      <c r="T312" s="350"/>
      <c r="U312" s="350"/>
      <c r="V312" s="350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338"/>
      <c r="AP312" s="338"/>
      <c r="AQ312" s="338"/>
      <c r="AR312" s="338"/>
      <c r="AS312" s="338"/>
    </row>
    <row r="313" spans="17:45">
      <c r="Q313" s="350"/>
      <c r="R313" s="350"/>
      <c r="S313" s="350"/>
      <c r="T313" s="350"/>
      <c r="U313" s="350"/>
      <c r="V313" s="350"/>
      <c r="W313" s="338"/>
      <c r="X313" s="338"/>
      <c r="Y313" s="338"/>
      <c r="Z313" s="338"/>
      <c r="AA313" s="338"/>
      <c r="AB313" s="338"/>
      <c r="AC313" s="338"/>
      <c r="AD313" s="338"/>
      <c r="AE313" s="338"/>
      <c r="AF313" s="338"/>
      <c r="AG313" s="338"/>
      <c r="AH313" s="338"/>
      <c r="AI313" s="338"/>
      <c r="AJ313" s="338"/>
      <c r="AK313" s="338"/>
      <c r="AL313" s="338"/>
      <c r="AM313" s="338"/>
      <c r="AN313" s="338"/>
      <c r="AO313" s="338"/>
      <c r="AP313" s="338"/>
      <c r="AQ313" s="338"/>
      <c r="AR313" s="338"/>
      <c r="AS313" s="338"/>
    </row>
    <row r="314" spans="17:45">
      <c r="Q314" s="350"/>
      <c r="R314" s="350"/>
      <c r="S314" s="350"/>
      <c r="T314" s="350"/>
      <c r="U314" s="350"/>
      <c r="V314" s="350"/>
      <c r="W314" s="338"/>
      <c r="X314" s="338"/>
      <c r="Y314" s="338"/>
      <c r="Z314" s="338"/>
      <c r="AA314" s="338"/>
      <c r="AB314" s="338"/>
      <c r="AC314" s="338"/>
      <c r="AD314" s="338"/>
      <c r="AE314" s="338"/>
      <c r="AF314" s="338"/>
      <c r="AG314" s="338"/>
      <c r="AH314" s="338"/>
      <c r="AI314" s="338"/>
      <c r="AJ314" s="338"/>
      <c r="AK314" s="338"/>
      <c r="AL314" s="338"/>
      <c r="AM314" s="338"/>
      <c r="AN314" s="338"/>
      <c r="AO314" s="338"/>
      <c r="AP314" s="338"/>
      <c r="AQ314" s="338"/>
      <c r="AR314" s="338"/>
      <c r="AS314" s="338"/>
    </row>
    <row r="315" spans="17:45">
      <c r="Q315" s="350"/>
      <c r="R315" s="350"/>
      <c r="S315" s="350"/>
      <c r="T315" s="350"/>
      <c r="U315" s="350"/>
      <c r="V315" s="350"/>
      <c r="W315" s="338"/>
      <c r="X315" s="338"/>
      <c r="Y315" s="338"/>
      <c r="Z315" s="338"/>
      <c r="AA315" s="338"/>
      <c r="AB315" s="338"/>
      <c r="AC315" s="338"/>
      <c r="AD315" s="338"/>
      <c r="AE315" s="338"/>
      <c r="AF315" s="338"/>
      <c r="AG315" s="338"/>
      <c r="AH315" s="338"/>
      <c r="AI315" s="338"/>
      <c r="AJ315" s="338"/>
      <c r="AK315" s="338"/>
      <c r="AL315" s="338"/>
      <c r="AM315" s="338"/>
      <c r="AN315" s="338"/>
      <c r="AO315" s="338"/>
      <c r="AP315" s="338"/>
      <c r="AQ315" s="338"/>
      <c r="AR315" s="338"/>
      <c r="AS315" s="338"/>
    </row>
    <row r="316" spans="17:45">
      <c r="Q316" s="350"/>
      <c r="R316" s="350"/>
      <c r="S316" s="350"/>
      <c r="T316" s="350"/>
      <c r="U316" s="350"/>
      <c r="V316" s="350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/>
      <c r="AK316" s="338"/>
      <c r="AL316" s="338"/>
      <c r="AM316" s="338"/>
      <c r="AN316" s="338"/>
      <c r="AO316" s="338"/>
      <c r="AP316" s="338"/>
      <c r="AQ316" s="338"/>
      <c r="AR316" s="338"/>
      <c r="AS316" s="338"/>
    </row>
    <row r="317" spans="17:45">
      <c r="Q317" s="350"/>
      <c r="R317" s="350"/>
      <c r="S317" s="350"/>
      <c r="T317" s="350"/>
      <c r="U317" s="350"/>
      <c r="V317" s="350"/>
      <c r="W317" s="338"/>
      <c r="X317" s="338"/>
      <c r="Y317" s="338"/>
      <c r="Z317" s="338"/>
      <c r="AA317" s="338"/>
      <c r="AB317" s="338"/>
      <c r="AC317" s="338"/>
      <c r="AD317" s="338"/>
      <c r="AE317" s="338"/>
      <c r="AF317" s="338"/>
      <c r="AG317" s="338"/>
      <c r="AH317" s="338"/>
      <c r="AI317" s="338"/>
      <c r="AJ317" s="338"/>
      <c r="AK317" s="338"/>
      <c r="AL317" s="338"/>
      <c r="AM317" s="338"/>
      <c r="AN317" s="338"/>
      <c r="AO317" s="338"/>
      <c r="AP317" s="338"/>
      <c r="AQ317" s="338"/>
      <c r="AR317" s="338"/>
      <c r="AS317" s="338"/>
    </row>
    <row r="318" spans="17:45">
      <c r="Q318" s="350"/>
      <c r="R318" s="350"/>
      <c r="S318" s="350"/>
      <c r="T318" s="350"/>
      <c r="U318" s="350"/>
      <c r="V318" s="350"/>
      <c r="W318" s="338"/>
      <c r="X318" s="338"/>
      <c r="Y318" s="338"/>
      <c r="Z318" s="338"/>
      <c r="AA318" s="338"/>
      <c r="AB318" s="338"/>
      <c r="AC318" s="338"/>
      <c r="AD318" s="338"/>
      <c r="AE318" s="338"/>
      <c r="AF318" s="338"/>
      <c r="AG318" s="338"/>
      <c r="AH318" s="338"/>
      <c r="AI318" s="338"/>
      <c r="AJ318" s="338"/>
      <c r="AK318" s="338"/>
      <c r="AL318" s="338"/>
      <c r="AM318" s="338"/>
      <c r="AN318" s="338"/>
      <c r="AO318" s="338"/>
      <c r="AP318" s="338"/>
      <c r="AQ318" s="338"/>
      <c r="AR318" s="338"/>
      <c r="AS318" s="338"/>
    </row>
    <row r="319" spans="17:45">
      <c r="Q319" s="350"/>
      <c r="R319" s="350"/>
      <c r="S319" s="350"/>
      <c r="T319" s="350"/>
      <c r="U319" s="350"/>
      <c r="V319" s="350"/>
      <c r="W319" s="338"/>
      <c r="X319" s="338"/>
      <c r="Y319" s="338"/>
      <c r="Z319" s="338"/>
      <c r="AA319" s="338"/>
      <c r="AB319" s="338"/>
      <c r="AC319" s="338"/>
      <c r="AD319" s="338"/>
      <c r="AE319" s="338"/>
      <c r="AF319" s="338"/>
      <c r="AG319" s="338"/>
      <c r="AH319" s="338"/>
      <c r="AI319" s="338"/>
      <c r="AJ319" s="338"/>
      <c r="AK319" s="338"/>
      <c r="AL319" s="338"/>
      <c r="AM319" s="338"/>
      <c r="AN319" s="338"/>
      <c r="AO319" s="338"/>
      <c r="AP319" s="338"/>
      <c r="AQ319" s="338"/>
      <c r="AR319" s="338"/>
      <c r="AS319" s="338"/>
    </row>
    <row r="320" spans="17:45">
      <c r="Q320" s="350"/>
      <c r="R320" s="350"/>
      <c r="S320" s="350"/>
      <c r="T320" s="350"/>
      <c r="U320" s="350"/>
      <c r="V320" s="350"/>
      <c r="W320" s="338"/>
      <c r="X320" s="338"/>
      <c r="Y320" s="338"/>
      <c r="Z320" s="338"/>
      <c r="AA320" s="338"/>
      <c r="AB320" s="338"/>
      <c r="AC320" s="338"/>
      <c r="AD320" s="338"/>
      <c r="AE320" s="338"/>
      <c r="AF320" s="338"/>
      <c r="AG320" s="338"/>
      <c r="AH320" s="338"/>
      <c r="AI320" s="338"/>
      <c r="AJ320" s="338"/>
      <c r="AK320" s="338"/>
      <c r="AL320" s="338"/>
      <c r="AM320" s="338"/>
      <c r="AN320" s="338"/>
      <c r="AO320" s="338"/>
      <c r="AP320" s="338"/>
      <c r="AQ320" s="338"/>
      <c r="AR320" s="338"/>
      <c r="AS320" s="338"/>
    </row>
    <row r="321" spans="17:45">
      <c r="Q321" s="350"/>
      <c r="R321" s="350"/>
      <c r="S321" s="350"/>
      <c r="T321" s="350"/>
      <c r="U321" s="350"/>
      <c r="V321" s="350"/>
      <c r="W321" s="338"/>
      <c r="X321" s="338"/>
      <c r="Y321" s="338"/>
      <c r="Z321" s="338"/>
      <c r="AA321" s="338"/>
      <c r="AB321" s="338"/>
      <c r="AC321" s="338"/>
      <c r="AD321" s="338"/>
      <c r="AE321" s="338"/>
      <c r="AF321" s="338"/>
      <c r="AG321" s="338"/>
      <c r="AH321" s="338"/>
      <c r="AI321" s="338"/>
      <c r="AJ321" s="338"/>
      <c r="AK321" s="338"/>
      <c r="AL321" s="338"/>
      <c r="AM321" s="338"/>
      <c r="AN321" s="338"/>
      <c r="AO321" s="338"/>
      <c r="AP321" s="338"/>
      <c r="AQ321" s="338"/>
      <c r="AR321" s="338"/>
      <c r="AS321" s="338"/>
    </row>
    <row r="322" spans="17:45">
      <c r="Q322" s="350"/>
      <c r="R322" s="350"/>
      <c r="S322" s="350"/>
      <c r="T322" s="350"/>
      <c r="U322" s="350"/>
      <c r="V322" s="350"/>
      <c r="W322" s="338"/>
      <c r="X322" s="338"/>
      <c r="Y322" s="338"/>
      <c r="Z322" s="338"/>
      <c r="AA322" s="338"/>
      <c r="AB322" s="338"/>
      <c r="AC322" s="338"/>
      <c r="AD322" s="338"/>
      <c r="AE322" s="338"/>
      <c r="AF322" s="338"/>
      <c r="AG322" s="338"/>
      <c r="AH322" s="338"/>
      <c r="AI322" s="338"/>
      <c r="AJ322" s="338"/>
      <c r="AK322" s="338"/>
      <c r="AL322" s="338"/>
      <c r="AM322" s="338"/>
      <c r="AN322" s="338"/>
      <c r="AO322" s="338"/>
      <c r="AP322" s="338"/>
      <c r="AQ322" s="338"/>
      <c r="AR322" s="338"/>
      <c r="AS322" s="338"/>
    </row>
    <row r="323" spans="17:45">
      <c r="Q323" s="350"/>
      <c r="R323" s="350"/>
      <c r="S323" s="350"/>
      <c r="T323" s="350"/>
      <c r="U323" s="350"/>
      <c r="V323" s="350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8"/>
      <c r="AH323" s="338"/>
      <c r="AI323" s="338"/>
      <c r="AJ323" s="338"/>
      <c r="AK323" s="338"/>
      <c r="AL323" s="338"/>
      <c r="AM323" s="338"/>
      <c r="AN323" s="338"/>
      <c r="AO323" s="338"/>
      <c r="AP323" s="338"/>
      <c r="AQ323" s="338"/>
      <c r="AR323" s="338"/>
      <c r="AS323" s="338"/>
    </row>
    <row r="324" spans="17:45">
      <c r="Q324" s="350"/>
      <c r="R324" s="350"/>
      <c r="S324" s="350"/>
      <c r="T324" s="350"/>
      <c r="U324" s="350"/>
      <c r="V324" s="350"/>
      <c r="W324" s="338"/>
      <c r="X324" s="338"/>
      <c r="Y324" s="338"/>
      <c r="Z324" s="338"/>
      <c r="AA324" s="338"/>
      <c r="AB324" s="338"/>
      <c r="AC324" s="338"/>
      <c r="AD324" s="338"/>
      <c r="AE324" s="338"/>
      <c r="AF324" s="338"/>
      <c r="AG324" s="338"/>
      <c r="AH324" s="338"/>
      <c r="AI324" s="338"/>
      <c r="AJ324" s="338"/>
      <c r="AK324" s="338"/>
      <c r="AL324" s="338"/>
      <c r="AM324" s="338"/>
      <c r="AN324" s="338"/>
      <c r="AO324" s="338"/>
      <c r="AP324" s="338"/>
      <c r="AQ324" s="338"/>
      <c r="AR324" s="338"/>
      <c r="AS324" s="338"/>
    </row>
    <row r="325" spans="17:45">
      <c r="Q325" s="350"/>
      <c r="R325" s="350"/>
      <c r="S325" s="350"/>
      <c r="T325" s="350"/>
      <c r="U325" s="350"/>
      <c r="V325" s="350"/>
      <c r="W325" s="338"/>
      <c r="X325" s="338"/>
      <c r="Y325" s="338"/>
      <c r="Z325" s="338"/>
      <c r="AA325" s="338"/>
      <c r="AB325" s="338"/>
      <c r="AC325" s="338"/>
      <c r="AD325" s="338"/>
      <c r="AE325" s="338"/>
      <c r="AF325" s="338"/>
      <c r="AG325" s="338"/>
      <c r="AH325" s="338"/>
      <c r="AI325" s="338"/>
      <c r="AJ325" s="338"/>
      <c r="AK325" s="338"/>
      <c r="AL325" s="338"/>
      <c r="AM325" s="338"/>
      <c r="AN325" s="338"/>
      <c r="AO325" s="338"/>
      <c r="AP325" s="338"/>
      <c r="AQ325" s="338"/>
      <c r="AR325" s="338"/>
      <c r="AS325" s="338"/>
    </row>
    <row r="326" spans="17:45">
      <c r="Q326" s="350"/>
      <c r="R326" s="350"/>
      <c r="S326" s="350"/>
      <c r="T326" s="350"/>
      <c r="U326" s="350"/>
      <c r="V326" s="350"/>
      <c r="W326" s="338"/>
      <c r="X326" s="338"/>
      <c r="Y326" s="338"/>
      <c r="Z326" s="338"/>
      <c r="AA326" s="338"/>
      <c r="AB326" s="338"/>
      <c r="AC326" s="338"/>
      <c r="AD326" s="338"/>
      <c r="AE326" s="338"/>
      <c r="AF326" s="338"/>
      <c r="AG326" s="338"/>
      <c r="AH326" s="338"/>
      <c r="AI326" s="338"/>
      <c r="AJ326" s="338"/>
      <c r="AK326" s="338"/>
      <c r="AL326" s="338"/>
      <c r="AM326" s="338"/>
      <c r="AN326" s="338"/>
      <c r="AO326" s="338"/>
      <c r="AP326" s="338"/>
      <c r="AQ326" s="338"/>
      <c r="AR326" s="338"/>
      <c r="AS326" s="338"/>
    </row>
    <row r="327" spans="17:45">
      <c r="Q327" s="350"/>
      <c r="R327" s="350"/>
      <c r="S327" s="350"/>
      <c r="T327" s="350"/>
      <c r="U327" s="350"/>
      <c r="V327" s="350"/>
      <c r="W327" s="338"/>
      <c r="X327" s="338"/>
      <c r="Y327" s="338"/>
      <c r="Z327" s="338"/>
      <c r="AA327" s="338"/>
      <c r="AB327" s="338"/>
      <c r="AC327" s="338"/>
      <c r="AD327" s="338"/>
      <c r="AE327" s="338"/>
      <c r="AF327" s="338"/>
      <c r="AG327" s="338"/>
      <c r="AH327" s="338"/>
      <c r="AI327" s="338"/>
      <c r="AJ327" s="338"/>
      <c r="AK327" s="338"/>
      <c r="AL327" s="338"/>
      <c r="AM327" s="338"/>
      <c r="AN327" s="338"/>
      <c r="AO327" s="338"/>
      <c r="AP327" s="338"/>
      <c r="AQ327" s="338"/>
      <c r="AR327" s="338"/>
      <c r="AS327" s="338"/>
    </row>
    <row r="328" spans="17:45">
      <c r="Q328" s="350"/>
      <c r="R328" s="350"/>
      <c r="S328" s="350"/>
      <c r="T328" s="350"/>
      <c r="U328" s="350"/>
      <c r="V328" s="350"/>
      <c r="W328" s="338"/>
      <c r="X328" s="338"/>
      <c r="Y328" s="338"/>
      <c r="Z328" s="338"/>
      <c r="AA328" s="338"/>
      <c r="AB328" s="338"/>
      <c r="AC328" s="338"/>
      <c r="AD328" s="338"/>
      <c r="AE328" s="338"/>
      <c r="AF328" s="338"/>
      <c r="AG328" s="338"/>
      <c r="AH328" s="338"/>
      <c r="AI328" s="338"/>
      <c r="AJ328" s="338"/>
      <c r="AK328" s="338"/>
      <c r="AL328" s="338"/>
      <c r="AM328" s="338"/>
      <c r="AN328" s="338"/>
      <c r="AO328" s="338"/>
      <c r="AP328" s="338"/>
      <c r="AQ328" s="338"/>
      <c r="AR328" s="338"/>
      <c r="AS328" s="338"/>
    </row>
    <row r="329" spans="17:45">
      <c r="Q329" s="350"/>
      <c r="R329" s="350"/>
      <c r="S329" s="350"/>
      <c r="T329" s="350"/>
      <c r="U329" s="350"/>
      <c r="V329" s="350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</row>
    <row r="330" spans="17:45">
      <c r="Q330" s="350"/>
      <c r="R330" s="350"/>
      <c r="S330" s="350"/>
      <c r="T330" s="350"/>
      <c r="U330" s="350"/>
      <c r="V330" s="350"/>
      <c r="W330" s="338"/>
      <c r="X330" s="338"/>
      <c r="Y330" s="338"/>
      <c r="Z330" s="338"/>
      <c r="AA330" s="338"/>
      <c r="AB330" s="338"/>
      <c r="AC330" s="338"/>
      <c r="AD330" s="338"/>
      <c r="AE330" s="338"/>
      <c r="AF330" s="338"/>
      <c r="AG330" s="338"/>
      <c r="AH330" s="338"/>
      <c r="AI330" s="338"/>
      <c r="AJ330" s="338"/>
      <c r="AK330" s="338"/>
      <c r="AL330" s="338"/>
      <c r="AM330" s="338"/>
      <c r="AN330" s="338"/>
      <c r="AO330" s="338"/>
      <c r="AP330" s="338"/>
      <c r="AQ330" s="338"/>
      <c r="AR330" s="338"/>
      <c r="AS330" s="338"/>
    </row>
    <row r="331" spans="17:45">
      <c r="Q331" s="350"/>
      <c r="R331" s="350"/>
      <c r="S331" s="350"/>
      <c r="T331" s="350"/>
      <c r="U331" s="350"/>
      <c r="V331" s="350"/>
      <c r="W331" s="338"/>
      <c r="X331" s="338"/>
      <c r="Y331" s="338"/>
      <c r="Z331" s="338"/>
      <c r="AA331" s="338"/>
      <c r="AB331" s="338"/>
      <c r="AC331" s="338"/>
      <c r="AD331" s="338"/>
      <c r="AE331" s="338"/>
      <c r="AF331" s="338"/>
      <c r="AG331" s="338"/>
      <c r="AH331" s="338"/>
      <c r="AI331" s="338"/>
      <c r="AJ331" s="338"/>
      <c r="AK331" s="338"/>
      <c r="AL331" s="338"/>
      <c r="AM331" s="338"/>
      <c r="AN331" s="338"/>
      <c r="AO331" s="338"/>
      <c r="AP331" s="338"/>
      <c r="AQ331" s="338"/>
      <c r="AR331" s="338"/>
      <c r="AS331" s="338"/>
    </row>
    <row r="332" spans="17:45">
      <c r="Q332" s="350"/>
      <c r="R332" s="350"/>
      <c r="S332" s="350"/>
      <c r="T332" s="350"/>
      <c r="U332" s="350"/>
      <c r="V332" s="350"/>
      <c r="W332" s="338"/>
      <c r="X332" s="338"/>
      <c r="Y332" s="338"/>
      <c r="Z332" s="338"/>
      <c r="AA332" s="338"/>
      <c r="AB332" s="338"/>
      <c r="AC332" s="338"/>
      <c r="AD332" s="338"/>
      <c r="AE332" s="338"/>
      <c r="AF332" s="338"/>
      <c r="AG332" s="338"/>
      <c r="AH332" s="338"/>
      <c r="AI332" s="338"/>
      <c r="AJ332" s="338"/>
      <c r="AK332" s="338"/>
      <c r="AL332" s="338"/>
      <c r="AM332" s="338"/>
      <c r="AN332" s="338"/>
      <c r="AO332" s="338"/>
      <c r="AP332" s="338"/>
      <c r="AQ332" s="338"/>
      <c r="AR332" s="338"/>
      <c r="AS332" s="338"/>
    </row>
    <row r="333" spans="17:45">
      <c r="Q333" s="350"/>
      <c r="R333" s="350"/>
      <c r="S333" s="350"/>
      <c r="T333" s="350"/>
      <c r="U333" s="350"/>
      <c r="V333" s="350"/>
      <c r="W333" s="338"/>
      <c r="X333" s="338"/>
      <c r="Y333" s="338"/>
      <c r="Z333" s="338"/>
      <c r="AA333" s="338"/>
      <c r="AB333" s="338"/>
      <c r="AC333" s="338"/>
      <c r="AD333" s="338"/>
      <c r="AE333" s="338"/>
      <c r="AF333" s="338"/>
      <c r="AG333" s="338"/>
      <c r="AH333" s="338"/>
      <c r="AI333" s="338"/>
      <c r="AJ333" s="338"/>
      <c r="AK333" s="338"/>
      <c r="AL333" s="338"/>
      <c r="AM333" s="338"/>
      <c r="AN333" s="338"/>
      <c r="AO333" s="338"/>
      <c r="AP333" s="338"/>
      <c r="AQ333" s="338"/>
      <c r="AR333" s="338"/>
      <c r="AS333" s="338"/>
    </row>
    <row r="334" spans="17:45">
      <c r="Q334" s="350"/>
      <c r="R334" s="350"/>
      <c r="S334" s="350"/>
      <c r="T334" s="350"/>
      <c r="U334" s="350"/>
      <c r="V334" s="350"/>
      <c r="W334" s="338"/>
      <c r="X334" s="338"/>
      <c r="Y334" s="338"/>
      <c r="Z334" s="338"/>
      <c r="AA334" s="338"/>
      <c r="AB334" s="338"/>
      <c r="AC334" s="338"/>
      <c r="AD334" s="338"/>
      <c r="AE334" s="338"/>
      <c r="AF334" s="338"/>
      <c r="AG334" s="338"/>
      <c r="AH334" s="338"/>
      <c r="AI334" s="338"/>
      <c r="AJ334" s="338"/>
      <c r="AK334" s="338"/>
      <c r="AL334" s="338"/>
      <c r="AM334" s="338"/>
      <c r="AN334" s="338"/>
      <c r="AO334" s="338"/>
      <c r="AP334" s="338"/>
      <c r="AQ334" s="338"/>
      <c r="AR334" s="338"/>
      <c r="AS334" s="338"/>
    </row>
    <row r="335" spans="17:45">
      <c r="Q335" s="350"/>
      <c r="R335" s="350"/>
      <c r="S335" s="350"/>
      <c r="T335" s="350"/>
      <c r="U335" s="350"/>
      <c r="V335" s="350"/>
      <c r="W335" s="338"/>
      <c r="X335" s="338"/>
      <c r="Y335" s="338"/>
      <c r="Z335" s="338"/>
      <c r="AA335" s="338"/>
      <c r="AB335" s="338"/>
      <c r="AC335" s="338"/>
      <c r="AD335" s="338"/>
      <c r="AE335" s="338"/>
      <c r="AF335" s="338"/>
      <c r="AG335" s="338"/>
      <c r="AH335" s="338"/>
      <c r="AI335" s="338"/>
      <c r="AJ335" s="338"/>
      <c r="AK335" s="338"/>
      <c r="AL335" s="338"/>
      <c r="AM335" s="338"/>
      <c r="AN335" s="338"/>
      <c r="AO335" s="338"/>
      <c r="AP335" s="338"/>
      <c r="AQ335" s="338"/>
      <c r="AR335" s="338"/>
      <c r="AS335" s="338"/>
    </row>
    <row r="336" spans="17:45">
      <c r="Q336" s="350"/>
      <c r="R336" s="350"/>
      <c r="S336" s="350"/>
      <c r="T336" s="350"/>
      <c r="U336" s="350"/>
      <c r="V336" s="350"/>
      <c r="W336" s="338"/>
      <c r="X336" s="338"/>
      <c r="Y336" s="338"/>
      <c r="Z336" s="338"/>
      <c r="AA336" s="338"/>
      <c r="AB336" s="338"/>
      <c r="AC336" s="338"/>
      <c r="AD336" s="338"/>
      <c r="AE336" s="338"/>
      <c r="AF336" s="338"/>
      <c r="AG336" s="338"/>
      <c r="AH336" s="338"/>
      <c r="AI336" s="338"/>
      <c r="AJ336" s="338"/>
      <c r="AK336" s="338"/>
      <c r="AL336" s="338"/>
      <c r="AM336" s="338"/>
      <c r="AN336" s="338"/>
      <c r="AO336" s="338"/>
      <c r="AP336" s="338"/>
      <c r="AQ336" s="338"/>
      <c r="AR336" s="338"/>
      <c r="AS336" s="338"/>
    </row>
    <row r="337" spans="17:45">
      <c r="Q337" s="350"/>
      <c r="R337" s="350"/>
      <c r="S337" s="350"/>
      <c r="T337" s="350"/>
      <c r="U337" s="350"/>
      <c r="V337" s="350"/>
      <c r="W337" s="338"/>
      <c r="X337" s="338"/>
      <c r="Y337" s="338"/>
      <c r="Z337" s="338"/>
      <c r="AA337" s="338"/>
      <c r="AB337" s="338"/>
      <c r="AC337" s="338"/>
      <c r="AD337" s="338"/>
      <c r="AE337" s="338"/>
      <c r="AF337" s="338"/>
      <c r="AG337" s="338"/>
      <c r="AH337" s="338"/>
      <c r="AI337" s="338"/>
      <c r="AJ337" s="338"/>
      <c r="AK337" s="338"/>
      <c r="AL337" s="338"/>
      <c r="AM337" s="338"/>
      <c r="AN337" s="338"/>
      <c r="AO337" s="338"/>
      <c r="AP337" s="338"/>
      <c r="AQ337" s="338"/>
      <c r="AR337" s="338"/>
      <c r="AS337" s="338"/>
    </row>
    <row r="338" spans="17:45">
      <c r="Q338" s="350"/>
      <c r="R338" s="350"/>
      <c r="S338" s="350"/>
      <c r="T338" s="350"/>
      <c r="U338" s="350"/>
      <c r="V338" s="350"/>
      <c r="W338" s="338"/>
      <c r="X338" s="338"/>
      <c r="Y338" s="338"/>
      <c r="Z338" s="338"/>
      <c r="AA338" s="338"/>
      <c r="AB338" s="338"/>
      <c r="AC338" s="338"/>
      <c r="AD338" s="338"/>
      <c r="AE338" s="338"/>
      <c r="AF338" s="338"/>
      <c r="AG338" s="338"/>
      <c r="AH338" s="338"/>
      <c r="AI338" s="338"/>
      <c r="AJ338" s="338"/>
      <c r="AK338" s="338"/>
      <c r="AL338" s="338"/>
      <c r="AM338" s="338"/>
      <c r="AN338" s="338"/>
      <c r="AO338" s="338"/>
      <c r="AP338" s="338"/>
      <c r="AQ338" s="338"/>
      <c r="AR338" s="338"/>
      <c r="AS338" s="338"/>
    </row>
    <row r="339" spans="17:45">
      <c r="Q339" s="350"/>
      <c r="R339" s="350"/>
      <c r="S339" s="350"/>
      <c r="T339" s="350"/>
      <c r="U339" s="350"/>
      <c r="V339" s="350"/>
      <c r="W339" s="338"/>
      <c r="X339" s="338"/>
      <c r="Y339" s="338"/>
      <c r="Z339" s="338"/>
      <c r="AA339" s="338"/>
      <c r="AB339" s="338"/>
      <c r="AC339" s="338"/>
      <c r="AD339" s="338"/>
      <c r="AE339" s="338"/>
      <c r="AF339" s="338"/>
      <c r="AG339" s="338"/>
      <c r="AH339" s="338"/>
      <c r="AI339" s="338"/>
      <c r="AJ339" s="338"/>
      <c r="AK339" s="338"/>
      <c r="AL339" s="338"/>
      <c r="AM339" s="338"/>
      <c r="AN339" s="338"/>
      <c r="AO339" s="338"/>
      <c r="AP339" s="338"/>
      <c r="AQ339" s="338"/>
      <c r="AR339" s="338"/>
      <c r="AS339" s="338"/>
    </row>
    <row r="340" spans="17:45">
      <c r="Q340" s="350"/>
      <c r="R340" s="350"/>
      <c r="S340" s="350"/>
      <c r="T340" s="350"/>
      <c r="U340" s="350"/>
      <c r="V340" s="350"/>
      <c r="W340" s="338"/>
      <c r="X340" s="338"/>
      <c r="Y340" s="338"/>
      <c r="Z340" s="338"/>
      <c r="AA340" s="338"/>
      <c r="AB340" s="338"/>
      <c r="AC340" s="338"/>
      <c r="AD340" s="338"/>
      <c r="AE340" s="338"/>
      <c r="AF340" s="338"/>
      <c r="AG340" s="338"/>
      <c r="AH340" s="338"/>
      <c r="AI340" s="338"/>
      <c r="AJ340" s="338"/>
      <c r="AK340" s="338"/>
      <c r="AL340" s="338"/>
      <c r="AM340" s="338"/>
      <c r="AN340" s="338"/>
      <c r="AO340" s="338"/>
      <c r="AP340" s="338"/>
      <c r="AQ340" s="338"/>
      <c r="AR340" s="338"/>
      <c r="AS340" s="338"/>
    </row>
    <row r="341" spans="17:45">
      <c r="Q341" s="350"/>
      <c r="R341" s="350"/>
      <c r="S341" s="350"/>
      <c r="T341" s="350"/>
      <c r="U341" s="350"/>
      <c r="V341" s="350"/>
      <c r="W341" s="338"/>
      <c r="X341" s="338"/>
      <c r="Y341" s="338"/>
      <c r="Z341" s="338"/>
      <c r="AA341" s="338"/>
      <c r="AB341" s="338"/>
      <c r="AC341" s="338"/>
      <c r="AD341" s="338"/>
      <c r="AE341" s="338"/>
      <c r="AF341" s="338"/>
      <c r="AG341" s="338"/>
      <c r="AH341" s="338"/>
      <c r="AI341" s="338"/>
      <c r="AJ341" s="338"/>
      <c r="AK341" s="338"/>
      <c r="AL341" s="338"/>
      <c r="AM341" s="338"/>
      <c r="AN341" s="338"/>
      <c r="AO341" s="338"/>
      <c r="AP341" s="338"/>
      <c r="AQ341" s="338"/>
      <c r="AR341" s="338"/>
      <c r="AS341" s="338"/>
    </row>
    <row r="342" spans="17:45">
      <c r="Q342" s="350"/>
      <c r="R342" s="350"/>
      <c r="S342" s="350"/>
      <c r="T342" s="350"/>
      <c r="U342" s="350"/>
      <c r="V342" s="350"/>
      <c r="W342" s="338"/>
      <c r="X342" s="338"/>
      <c r="Y342" s="338"/>
      <c r="Z342" s="338"/>
      <c r="AA342" s="338"/>
      <c r="AB342" s="338"/>
      <c r="AC342" s="338"/>
      <c r="AD342" s="338"/>
      <c r="AE342" s="338"/>
      <c r="AF342" s="338"/>
      <c r="AG342" s="338"/>
      <c r="AH342" s="338"/>
      <c r="AI342" s="338"/>
      <c r="AJ342" s="338"/>
      <c r="AK342" s="338"/>
      <c r="AL342" s="338"/>
      <c r="AM342" s="338"/>
      <c r="AN342" s="338"/>
      <c r="AO342" s="338"/>
      <c r="AP342" s="338"/>
      <c r="AQ342" s="338"/>
      <c r="AR342" s="338"/>
      <c r="AS342" s="338"/>
    </row>
    <row r="343" spans="17:45">
      <c r="Q343" s="350"/>
      <c r="R343" s="350"/>
      <c r="S343" s="350"/>
      <c r="T343" s="350"/>
      <c r="U343" s="350"/>
      <c r="V343" s="350"/>
      <c r="W343" s="338"/>
      <c r="X343" s="338"/>
      <c r="Y343" s="338"/>
      <c r="Z343" s="338"/>
      <c r="AA343" s="338"/>
      <c r="AB343" s="338"/>
      <c r="AC343" s="338"/>
      <c r="AD343" s="338"/>
      <c r="AE343" s="338"/>
      <c r="AF343" s="338"/>
      <c r="AG343" s="338"/>
      <c r="AH343" s="338"/>
      <c r="AI343" s="338"/>
      <c r="AJ343" s="338"/>
      <c r="AK343" s="338"/>
      <c r="AL343" s="338"/>
      <c r="AM343" s="338"/>
      <c r="AN343" s="338"/>
      <c r="AO343" s="338"/>
      <c r="AP343" s="338"/>
      <c r="AQ343" s="338"/>
      <c r="AR343" s="338"/>
      <c r="AS343" s="338"/>
    </row>
    <row r="344" spans="17:45">
      <c r="Q344" s="350"/>
      <c r="R344" s="350"/>
      <c r="S344" s="350"/>
      <c r="T344" s="350"/>
      <c r="U344" s="350"/>
      <c r="V344" s="350"/>
      <c r="W344" s="338"/>
      <c r="X344" s="338"/>
      <c r="Y344" s="338"/>
      <c r="Z344" s="338"/>
      <c r="AA344" s="338"/>
      <c r="AB344" s="338"/>
      <c r="AC344" s="338"/>
      <c r="AD344" s="338"/>
      <c r="AE344" s="338"/>
      <c r="AF344" s="338"/>
      <c r="AG344" s="338"/>
      <c r="AH344" s="338"/>
      <c r="AI344" s="338"/>
      <c r="AJ344" s="338"/>
      <c r="AK344" s="338"/>
      <c r="AL344" s="338"/>
      <c r="AM344" s="338"/>
      <c r="AN344" s="338"/>
      <c r="AO344" s="338"/>
      <c r="AP344" s="338"/>
      <c r="AQ344" s="338"/>
      <c r="AR344" s="338"/>
      <c r="AS344" s="338"/>
    </row>
    <row r="345" spans="17:45">
      <c r="Q345" s="350"/>
      <c r="R345" s="350"/>
      <c r="S345" s="350"/>
      <c r="T345" s="350"/>
      <c r="U345" s="350"/>
      <c r="V345" s="350"/>
      <c r="W345" s="338"/>
      <c r="X345" s="338"/>
      <c r="Y345" s="338"/>
      <c r="Z345" s="338"/>
      <c r="AA345" s="338"/>
      <c r="AB345" s="338"/>
      <c r="AC345" s="338"/>
      <c r="AD345" s="338"/>
      <c r="AE345" s="338"/>
      <c r="AF345" s="338"/>
      <c r="AG345" s="338"/>
      <c r="AH345" s="338"/>
      <c r="AI345" s="338"/>
      <c r="AJ345" s="338"/>
      <c r="AK345" s="338"/>
      <c r="AL345" s="338"/>
      <c r="AM345" s="338"/>
      <c r="AN345" s="338"/>
      <c r="AO345" s="338"/>
      <c r="AP345" s="338"/>
      <c r="AQ345" s="338"/>
      <c r="AR345" s="338"/>
      <c r="AS345" s="338"/>
    </row>
    <row r="346" spans="17:45">
      <c r="Q346" s="350"/>
      <c r="R346" s="350"/>
      <c r="S346" s="350"/>
      <c r="T346" s="350"/>
      <c r="U346" s="350"/>
      <c r="V346" s="350"/>
      <c r="W346" s="338"/>
      <c r="X346" s="338"/>
      <c r="Y346" s="338"/>
      <c r="Z346" s="338"/>
      <c r="AA346" s="338"/>
      <c r="AB346" s="338"/>
      <c r="AC346" s="338"/>
      <c r="AD346" s="338"/>
      <c r="AE346" s="338"/>
      <c r="AF346" s="338"/>
      <c r="AG346" s="338"/>
      <c r="AH346" s="338"/>
      <c r="AI346" s="338"/>
      <c r="AJ346" s="338"/>
      <c r="AK346" s="338"/>
      <c r="AL346" s="338"/>
      <c r="AM346" s="338"/>
      <c r="AN346" s="338"/>
      <c r="AO346" s="338"/>
      <c r="AP346" s="338"/>
      <c r="AQ346" s="338"/>
      <c r="AR346" s="338"/>
      <c r="AS346" s="338"/>
    </row>
    <row r="347" spans="17:45">
      <c r="Q347" s="350"/>
      <c r="R347" s="350"/>
      <c r="S347" s="350"/>
      <c r="T347" s="350"/>
      <c r="U347" s="350"/>
      <c r="V347" s="350"/>
      <c r="W347" s="338"/>
      <c r="X347" s="338"/>
      <c r="Y347" s="338"/>
      <c r="Z347" s="338"/>
      <c r="AA347" s="338"/>
      <c r="AB347" s="338"/>
      <c r="AC347" s="338"/>
      <c r="AD347" s="338"/>
      <c r="AE347" s="338"/>
      <c r="AF347" s="338"/>
      <c r="AG347" s="338"/>
      <c r="AH347" s="338"/>
      <c r="AI347" s="338"/>
      <c r="AJ347" s="338"/>
      <c r="AK347" s="338"/>
      <c r="AL347" s="338"/>
      <c r="AM347" s="338"/>
      <c r="AN347" s="338"/>
      <c r="AO347" s="338"/>
      <c r="AP347" s="338"/>
      <c r="AQ347" s="338"/>
      <c r="AR347" s="338"/>
      <c r="AS347" s="338"/>
    </row>
    <row r="348" spans="17:45">
      <c r="Q348" s="350"/>
      <c r="R348" s="350"/>
      <c r="S348" s="350"/>
      <c r="T348" s="350"/>
      <c r="U348" s="350"/>
      <c r="V348" s="350"/>
      <c r="W348" s="338"/>
      <c r="X348" s="338"/>
      <c r="Y348" s="338"/>
      <c r="Z348" s="338"/>
      <c r="AA348" s="338"/>
      <c r="AB348" s="338"/>
      <c r="AC348" s="338"/>
      <c r="AD348" s="338"/>
      <c r="AE348" s="338"/>
      <c r="AF348" s="338"/>
      <c r="AG348" s="338"/>
      <c r="AH348" s="338"/>
      <c r="AI348" s="338"/>
      <c r="AJ348" s="338"/>
      <c r="AK348" s="338"/>
      <c r="AL348" s="338"/>
      <c r="AM348" s="338"/>
      <c r="AN348" s="338"/>
      <c r="AO348" s="338"/>
      <c r="AP348" s="338"/>
      <c r="AQ348" s="338"/>
      <c r="AR348" s="338"/>
      <c r="AS348" s="338"/>
    </row>
    <row r="349" spans="17:45">
      <c r="Q349" s="350"/>
      <c r="R349" s="350"/>
      <c r="S349" s="350"/>
      <c r="T349" s="350"/>
      <c r="U349" s="350"/>
      <c r="V349" s="350"/>
      <c r="W349" s="338"/>
      <c r="X349" s="338"/>
      <c r="Y349" s="338"/>
      <c r="Z349" s="338"/>
      <c r="AA349" s="338"/>
      <c r="AB349" s="338"/>
      <c r="AC349" s="338"/>
      <c r="AD349" s="338"/>
      <c r="AE349" s="338"/>
      <c r="AF349" s="338"/>
      <c r="AG349" s="338"/>
      <c r="AH349" s="338"/>
      <c r="AI349" s="338"/>
      <c r="AJ349" s="338"/>
      <c r="AK349" s="338"/>
      <c r="AL349" s="338"/>
      <c r="AM349" s="338"/>
      <c r="AN349" s="338"/>
      <c r="AO349" s="338"/>
      <c r="AP349" s="338"/>
      <c r="AQ349" s="338"/>
      <c r="AR349" s="338"/>
      <c r="AS349" s="338"/>
    </row>
    <row r="350" spans="17:45">
      <c r="Q350" s="350"/>
      <c r="R350" s="350"/>
      <c r="S350" s="350"/>
      <c r="T350" s="350"/>
      <c r="U350" s="350"/>
      <c r="V350" s="350"/>
      <c r="W350" s="338"/>
      <c r="X350" s="338"/>
      <c r="Y350" s="338"/>
      <c r="Z350" s="338"/>
      <c r="AA350" s="338"/>
      <c r="AB350" s="338"/>
      <c r="AC350" s="338"/>
      <c r="AD350" s="338"/>
      <c r="AE350" s="338"/>
      <c r="AF350" s="338"/>
      <c r="AG350" s="338"/>
      <c r="AH350" s="338"/>
      <c r="AI350" s="338"/>
      <c r="AJ350" s="338"/>
      <c r="AK350" s="338"/>
      <c r="AL350" s="338"/>
      <c r="AM350" s="338"/>
      <c r="AN350" s="338"/>
      <c r="AO350" s="338"/>
      <c r="AP350" s="338"/>
      <c r="AQ350" s="338"/>
      <c r="AR350" s="338"/>
      <c r="AS350" s="338"/>
    </row>
    <row r="351" spans="17:45">
      <c r="Q351" s="350"/>
      <c r="R351" s="350"/>
      <c r="S351" s="350"/>
      <c r="T351" s="350"/>
      <c r="U351" s="350"/>
      <c r="V351" s="350"/>
      <c r="W351" s="338"/>
      <c r="X351" s="338"/>
      <c r="Y351" s="338"/>
      <c r="Z351" s="338"/>
      <c r="AA351" s="338"/>
      <c r="AB351" s="338"/>
      <c r="AC351" s="338"/>
      <c r="AD351" s="338"/>
      <c r="AE351" s="338"/>
      <c r="AF351" s="338"/>
      <c r="AG351" s="338"/>
      <c r="AH351" s="338"/>
      <c r="AI351" s="338"/>
      <c r="AJ351" s="338"/>
      <c r="AK351" s="338"/>
      <c r="AL351" s="338"/>
      <c r="AM351" s="338"/>
      <c r="AN351" s="338"/>
      <c r="AO351" s="338"/>
      <c r="AP351" s="338"/>
      <c r="AQ351" s="338"/>
      <c r="AR351" s="338"/>
      <c r="AS351" s="338"/>
    </row>
    <row r="352" spans="17:45">
      <c r="Q352" s="350"/>
      <c r="R352" s="350"/>
      <c r="S352" s="350"/>
      <c r="T352" s="350"/>
      <c r="U352" s="350"/>
      <c r="V352" s="350"/>
      <c r="W352" s="338"/>
      <c r="X352" s="338"/>
      <c r="Y352" s="338"/>
      <c r="Z352" s="338"/>
      <c r="AA352" s="338"/>
      <c r="AB352" s="338"/>
      <c r="AC352" s="338"/>
      <c r="AD352" s="338"/>
      <c r="AE352" s="338"/>
      <c r="AF352" s="338"/>
      <c r="AG352" s="338"/>
      <c r="AH352" s="338"/>
      <c r="AI352" s="338"/>
      <c r="AJ352" s="338"/>
      <c r="AK352" s="338"/>
      <c r="AL352" s="338"/>
      <c r="AM352" s="338"/>
      <c r="AN352" s="338"/>
      <c r="AO352" s="338"/>
      <c r="AP352" s="338"/>
      <c r="AQ352" s="338"/>
      <c r="AR352" s="338"/>
      <c r="AS352" s="338"/>
    </row>
    <row r="353" spans="17:45">
      <c r="Q353" s="350"/>
      <c r="R353" s="350"/>
      <c r="S353" s="350"/>
      <c r="T353" s="350"/>
      <c r="U353" s="350"/>
      <c r="V353" s="350"/>
      <c r="W353" s="338"/>
      <c r="X353" s="338"/>
      <c r="Y353" s="338"/>
      <c r="Z353" s="338"/>
      <c r="AA353" s="338"/>
      <c r="AB353" s="338"/>
      <c r="AC353" s="338"/>
      <c r="AD353" s="338"/>
      <c r="AE353" s="338"/>
      <c r="AF353" s="338"/>
      <c r="AG353" s="338"/>
      <c r="AH353" s="338"/>
      <c r="AI353" s="338"/>
      <c r="AJ353" s="338"/>
      <c r="AK353" s="338"/>
      <c r="AL353" s="338"/>
      <c r="AM353" s="338"/>
      <c r="AN353" s="338"/>
      <c r="AO353" s="338"/>
      <c r="AP353" s="338"/>
      <c r="AQ353" s="338"/>
      <c r="AR353" s="338"/>
      <c r="AS353" s="338"/>
    </row>
    <row r="354" spans="17:45">
      <c r="Q354" s="350"/>
      <c r="R354" s="350"/>
      <c r="S354" s="350"/>
      <c r="T354" s="350"/>
      <c r="U354" s="350"/>
      <c r="V354" s="350"/>
      <c r="W354" s="338"/>
      <c r="X354" s="338"/>
      <c r="Y354" s="338"/>
      <c r="Z354" s="338"/>
      <c r="AA354" s="338"/>
      <c r="AB354" s="338"/>
      <c r="AC354" s="338"/>
      <c r="AD354" s="338"/>
      <c r="AE354" s="338"/>
      <c r="AF354" s="338"/>
      <c r="AG354" s="338"/>
      <c r="AH354" s="338"/>
      <c r="AI354" s="338"/>
      <c r="AJ354" s="338"/>
      <c r="AK354" s="338"/>
      <c r="AL354" s="338"/>
      <c r="AM354" s="338"/>
      <c r="AN354" s="338"/>
      <c r="AO354" s="338"/>
      <c r="AP354" s="338"/>
      <c r="AQ354" s="338"/>
      <c r="AR354" s="338"/>
      <c r="AS354" s="338"/>
    </row>
    <row r="355" spans="17:45">
      <c r="Q355" s="350"/>
      <c r="R355" s="350"/>
      <c r="S355" s="350"/>
      <c r="T355" s="350"/>
      <c r="U355" s="350"/>
      <c r="V355" s="350"/>
      <c r="W355" s="338"/>
      <c r="X355" s="338"/>
      <c r="Y355" s="338"/>
      <c r="Z355" s="338"/>
      <c r="AA355" s="338"/>
      <c r="AB355" s="338"/>
      <c r="AC355" s="338"/>
      <c r="AD355" s="338"/>
      <c r="AE355" s="338"/>
      <c r="AF355" s="338"/>
      <c r="AG355" s="338"/>
      <c r="AH355" s="338"/>
      <c r="AI355" s="338"/>
      <c r="AJ355" s="338"/>
      <c r="AK355" s="338"/>
      <c r="AL355" s="338"/>
      <c r="AM355" s="338"/>
      <c r="AN355" s="338"/>
      <c r="AO355" s="338"/>
      <c r="AP355" s="338"/>
      <c r="AQ355" s="338"/>
      <c r="AR355" s="338"/>
      <c r="AS355" s="338"/>
    </row>
    <row r="356" spans="17:45">
      <c r="Q356" s="350"/>
      <c r="R356" s="350"/>
      <c r="S356" s="350"/>
      <c r="T356" s="350"/>
      <c r="U356" s="350"/>
      <c r="V356" s="350"/>
      <c r="W356" s="338"/>
      <c r="X356" s="338"/>
      <c r="Y356" s="338"/>
      <c r="Z356" s="338"/>
      <c r="AA356" s="338"/>
      <c r="AB356" s="338"/>
      <c r="AC356" s="338"/>
      <c r="AD356" s="338"/>
      <c r="AE356" s="338"/>
      <c r="AF356" s="338"/>
      <c r="AG356" s="338"/>
      <c r="AH356" s="338"/>
      <c r="AI356" s="338"/>
      <c r="AJ356" s="338"/>
      <c r="AK356" s="338"/>
      <c r="AL356" s="338"/>
      <c r="AM356" s="338"/>
      <c r="AN356" s="338"/>
      <c r="AO356" s="338"/>
      <c r="AP356" s="338"/>
      <c r="AQ356" s="338"/>
      <c r="AR356" s="338"/>
      <c r="AS356" s="338"/>
    </row>
    <row r="357" spans="17:45">
      <c r="Q357" s="350"/>
      <c r="R357" s="350"/>
      <c r="S357" s="350"/>
      <c r="T357" s="350"/>
      <c r="U357" s="350"/>
      <c r="V357" s="350"/>
      <c r="W357" s="338"/>
      <c r="X357" s="338"/>
      <c r="Y357" s="338"/>
      <c r="Z357" s="338"/>
      <c r="AA357" s="338"/>
      <c r="AB357" s="338"/>
      <c r="AC357" s="338"/>
      <c r="AD357" s="338"/>
      <c r="AE357" s="338"/>
      <c r="AF357" s="338"/>
      <c r="AG357" s="338"/>
      <c r="AH357" s="338"/>
      <c r="AI357" s="338"/>
      <c r="AJ357" s="338"/>
      <c r="AK357" s="338"/>
      <c r="AL357" s="338"/>
      <c r="AM357" s="338"/>
      <c r="AN357" s="338"/>
      <c r="AO357" s="338"/>
      <c r="AP357" s="338"/>
      <c r="AQ357" s="338"/>
      <c r="AR357" s="338"/>
      <c r="AS357" s="338"/>
    </row>
    <row r="358" spans="17:45">
      <c r="Q358" s="350"/>
      <c r="R358" s="350"/>
      <c r="S358" s="350"/>
      <c r="T358" s="350"/>
      <c r="U358" s="350"/>
      <c r="V358" s="350"/>
      <c r="W358" s="338"/>
      <c r="X358" s="338"/>
      <c r="Y358" s="338"/>
      <c r="Z358" s="338"/>
      <c r="AA358" s="338"/>
      <c r="AB358" s="338"/>
      <c r="AC358" s="338"/>
      <c r="AD358" s="338"/>
      <c r="AE358" s="338"/>
      <c r="AF358" s="338"/>
      <c r="AG358" s="338"/>
      <c r="AH358" s="338"/>
      <c r="AI358" s="338"/>
      <c r="AJ358" s="338"/>
      <c r="AK358" s="338"/>
      <c r="AL358" s="338"/>
      <c r="AM358" s="338"/>
      <c r="AN358" s="338"/>
      <c r="AO358" s="338"/>
      <c r="AP358" s="338"/>
      <c r="AQ358" s="338"/>
      <c r="AR358" s="338"/>
      <c r="AS358" s="338"/>
    </row>
    <row r="359" spans="17:45">
      <c r="Q359" s="350"/>
      <c r="R359" s="350"/>
      <c r="S359" s="350"/>
      <c r="T359" s="350"/>
      <c r="U359" s="350"/>
      <c r="V359" s="350"/>
      <c r="W359" s="338"/>
      <c r="X359" s="338"/>
      <c r="Y359" s="338"/>
      <c r="Z359" s="338"/>
      <c r="AA359" s="338"/>
      <c r="AB359" s="338"/>
      <c r="AC359" s="338"/>
      <c r="AD359" s="338"/>
      <c r="AE359" s="338"/>
      <c r="AF359" s="338"/>
      <c r="AG359" s="338"/>
      <c r="AH359" s="338"/>
      <c r="AI359" s="338"/>
      <c r="AJ359" s="338"/>
      <c r="AK359" s="338"/>
      <c r="AL359" s="338"/>
      <c r="AM359" s="338"/>
      <c r="AN359" s="338"/>
      <c r="AO359" s="338"/>
      <c r="AP359" s="338"/>
      <c r="AQ359" s="338"/>
      <c r="AR359" s="338"/>
      <c r="AS359" s="338"/>
    </row>
    <row r="360" spans="17:45">
      <c r="Q360" s="350"/>
      <c r="R360" s="350"/>
      <c r="S360" s="350"/>
      <c r="T360" s="350"/>
      <c r="U360" s="350"/>
      <c r="V360" s="350"/>
      <c r="W360" s="338"/>
      <c r="X360" s="338"/>
      <c r="Y360" s="338"/>
      <c r="Z360" s="338"/>
      <c r="AA360" s="338"/>
      <c r="AB360" s="338"/>
      <c r="AC360" s="338"/>
      <c r="AD360" s="338"/>
      <c r="AE360" s="338"/>
      <c r="AF360" s="338"/>
      <c r="AG360" s="338"/>
      <c r="AH360" s="338"/>
      <c r="AI360" s="338"/>
      <c r="AJ360" s="338"/>
      <c r="AK360" s="338"/>
      <c r="AL360" s="338"/>
      <c r="AM360" s="338"/>
      <c r="AN360" s="338"/>
      <c r="AO360" s="338"/>
      <c r="AP360" s="338"/>
      <c r="AQ360" s="338"/>
      <c r="AR360" s="338"/>
      <c r="AS360" s="338"/>
    </row>
    <row r="361" spans="17:45">
      <c r="Q361" s="350"/>
      <c r="R361" s="350"/>
      <c r="S361" s="350"/>
      <c r="T361" s="350"/>
      <c r="U361" s="350"/>
      <c r="V361" s="350"/>
      <c r="W361" s="338"/>
      <c r="X361" s="338"/>
      <c r="Y361" s="338"/>
      <c r="Z361" s="338"/>
      <c r="AA361" s="338"/>
      <c r="AB361" s="338"/>
      <c r="AC361" s="338"/>
      <c r="AD361" s="338"/>
      <c r="AE361" s="338"/>
      <c r="AF361" s="338"/>
      <c r="AG361" s="338"/>
      <c r="AH361" s="338"/>
      <c r="AI361" s="338"/>
      <c r="AJ361" s="338"/>
      <c r="AK361" s="338"/>
      <c r="AL361" s="338"/>
      <c r="AM361" s="338"/>
      <c r="AN361" s="338"/>
      <c r="AO361" s="338"/>
      <c r="AP361" s="338"/>
      <c r="AQ361" s="338"/>
      <c r="AR361" s="338"/>
      <c r="AS361" s="338"/>
    </row>
    <row r="362" spans="17:45">
      <c r="Q362" s="350"/>
      <c r="R362" s="350"/>
      <c r="S362" s="350"/>
      <c r="T362" s="350"/>
      <c r="U362" s="350"/>
      <c r="V362" s="350"/>
      <c r="W362" s="338"/>
      <c r="X362" s="338"/>
      <c r="Y362" s="338"/>
      <c r="Z362" s="338"/>
      <c r="AA362" s="338"/>
      <c r="AB362" s="338"/>
      <c r="AC362" s="338"/>
      <c r="AD362" s="338"/>
      <c r="AE362" s="338"/>
      <c r="AF362" s="338"/>
      <c r="AG362" s="338"/>
      <c r="AH362" s="338"/>
      <c r="AI362" s="338"/>
      <c r="AJ362" s="338"/>
      <c r="AK362" s="338"/>
      <c r="AL362" s="338"/>
      <c r="AM362" s="338"/>
      <c r="AN362" s="338"/>
      <c r="AO362" s="338"/>
      <c r="AP362" s="338"/>
      <c r="AQ362" s="338"/>
      <c r="AR362" s="338"/>
      <c r="AS362" s="338"/>
    </row>
    <row r="363" spans="17:45">
      <c r="Q363" s="350"/>
      <c r="R363" s="350"/>
      <c r="S363" s="350"/>
      <c r="T363" s="350"/>
      <c r="U363" s="350"/>
      <c r="V363" s="350"/>
      <c r="W363" s="338"/>
      <c r="X363" s="338"/>
      <c r="Y363" s="338"/>
      <c r="Z363" s="338"/>
      <c r="AA363" s="338"/>
      <c r="AB363" s="338"/>
      <c r="AC363" s="338"/>
      <c r="AD363" s="338"/>
      <c r="AE363" s="338"/>
      <c r="AF363" s="338"/>
      <c r="AG363" s="338"/>
      <c r="AH363" s="338"/>
      <c r="AI363" s="338"/>
      <c r="AJ363" s="338"/>
      <c r="AK363" s="338"/>
      <c r="AL363" s="338"/>
      <c r="AM363" s="338"/>
      <c r="AN363" s="338"/>
      <c r="AO363" s="338"/>
      <c r="AP363" s="338"/>
      <c r="AQ363" s="338"/>
      <c r="AR363" s="338"/>
      <c r="AS363" s="338"/>
    </row>
    <row r="364" spans="17:45">
      <c r="Q364" s="350"/>
      <c r="R364" s="350"/>
      <c r="S364" s="350"/>
      <c r="T364" s="350"/>
      <c r="U364" s="350"/>
      <c r="V364" s="350"/>
      <c r="W364" s="338"/>
      <c r="X364" s="338"/>
      <c r="Y364" s="338"/>
      <c r="Z364" s="338"/>
      <c r="AA364" s="338"/>
      <c r="AB364" s="338"/>
      <c r="AC364" s="338"/>
      <c r="AD364" s="338"/>
      <c r="AE364" s="338"/>
      <c r="AF364" s="338"/>
      <c r="AG364" s="338"/>
      <c r="AH364" s="338"/>
      <c r="AI364" s="338"/>
      <c r="AJ364" s="338"/>
      <c r="AK364" s="338"/>
      <c r="AL364" s="338"/>
      <c r="AM364" s="338"/>
      <c r="AN364" s="338"/>
      <c r="AO364" s="338"/>
      <c r="AP364" s="338"/>
      <c r="AQ364" s="338"/>
      <c r="AR364" s="338"/>
      <c r="AS364" s="338"/>
    </row>
    <row r="365" spans="17:45">
      <c r="Q365" s="350"/>
      <c r="R365" s="350"/>
      <c r="S365" s="350"/>
      <c r="T365" s="350"/>
      <c r="U365" s="350"/>
      <c r="V365" s="350"/>
      <c r="W365" s="338"/>
      <c r="X365" s="338"/>
      <c r="Y365" s="338"/>
      <c r="Z365" s="338"/>
      <c r="AA365" s="338"/>
      <c r="AB365" s="338"/>
      <c r="AC365" s="338"/>
      <c r="AD365" s="338"/>
      <c r="AE365" s="338"/>
      <c r="AF365" s="338"/>
      <c r="AG365" s="338"/>
      <c r="AH365" s="338"/>
      <c r="AI365" s="338"/>
      <c r="AJ365" s="338"/>
      <c r="AK365" s="338"/>
      <c r="AL365" s="338"/>
      <c r="AM365" s="338"/>
      <c r="AN365" s="338"/>
      <c r="AO365" s="338"/>
      <c r="AP365" s="338"/>
      <c r="AQ365" s="338"/>
      <c r="AR365" s="338"/>
      <c r="AS365" s="338"/>
    </row>
    <row r="366" spans="17:45">
      <c r="Q366" s="350"/>
      <c r="R366" s="350"/>
      <c r="S366" s="350"/>
      <c r="T366" s="350"/>
      <c r="U366" s="350"/>
      <c r="V366" s="350"/>
      <c r="W366" s="338"/>
      <c r="X366" s="338"/>
      <c r="Y366" s="338"/>
      <c r="Z366" s="338"/>
      <c r="AA366" s="338"/>
      <c r="AB366" s="338"/>
      <c r="AC366" s="338"/>
      <c r="AD366" s="338"/>
      <c r="AE366" s="338"/>
      <c r="AF366" s="338"/>
      <c r="AG366" s="338"/>
      <c r="AH366" s="338"/>
      <c r="AI366" s="338"/>
      <c r="AJ366" s="338"/>
      <c r="AK366" s="338"/>
      <c r="AL366" s="338"/>
      <c r="AM366" s="338"/>
      <c r="AN366" s="338"/>
      <c r="AO366" s="338"/>
      <c r="AP366" s="338"/>
      <c r="AQ366" s="338"/>
      <c r="AR366" s="338"/>
      <c r="AS366" s="338"/>
    </row>
    <row r="367" spans="17:45">
      <c r="Q367" s="350"/>
      <c r="R367" s="350"/>
      <c r="S367" s="350"/>
      <c r="T367" s="350"/>
      <c r="U367" s="350"/>
      <c r="V367" s="350"/>
      <c r="W367" s="338"/>
      <c r="X367" s="338"/>
      <c r="Y367" s="338"/>
      <c r="Z367" s="338"/>
      <c r="AA367" s="338"/>
      <c r="AB367" s="338"/>
      <c r="AC367" s="338"/>
      <c r="AD367" s="338"/>
      <c r="AE367" s="338"/>
      <c r="AF367" s="338"/>
      <c r="AG367" s="338"/>
      <c r="AH367" s="338"/>
      <c r="AI367" s="338"/>
      <c r="AJ367" s="338"/>
      <c r="AK367" s="338"/>
      <c r="AL367" s="338"/>
      <c r="AM367" s="338"/>
      <c r="AN367" s="338"/>
      <c r="AO367" s="338"/>
      <c r="AP367" s="338"/>
      <c r="AQ367" s="338"/>
      <c r="AR367" s="338"/>
      <c r="AS367" s="338"/>
    </row>
    <row r="368" spans="17:45">
      <c r="Q368" s="350"/>
      <c r="R368" s="350"/>
      <c r="S368" s="350"/>
      <c r="T368" s="350"/>
      <c r="U368" s="350"/>
      <c r="V368" s="350"/>
      <c r="W368" s="338"/>
      <c r="X368" s="338"/>
      <c r="Y368" s="338"/>
      <c r="Z368" s="338"/>
      <c r="AA368" s="338"/>
      <c r="AB368" s="338"/>
      <c r="AC368" s="338"/>
      <c r="AD368" s="338"/>
      <c r="AE368" s="338"/>
      <c r="AF368" s="338"/>
      <c r="AG368" s="338"/>
      <c r="AH368" s="338"/>
      <c r="AI368" s="338"/>
      <c r="AJ368" s="338"/>
      <c r="AK368" s="338"/>
      <c r="AL368" s="338"/>
      <c r="AM368" s="338"/>
      <c r="AN368" s="338"/>
      <c r="AO368" s="338"/>
      <c r="AP368" s="338"/>
      <c r="AQ368" s="338"/>
      <c r="AR368" s="338"/>
      <c r="AS368" s="338"/>
    </row>
    <row r="369" spans="17:45">
      <c r="Q369" s="350"/>
      <c r="R369" s="350"/>
      <c r="S369" s="350"/>
      <c r="T369" s="350"/>
      <c r="U369" s="350"/>
      <c r="V369" s="350"/>
      <c r="W369" s="338"/>
      <c r="X369" s="338"/>
      <c r="Y369" s="338"/>
      <c r="Z369" s="338"/>
      <c r="AA369" s="338"/>
      <c r="AB369" s="338"/>
      <c r="AC369" s="338"/>
      <c r="AD369" s="338"/>
      <c r="AE369" s="338"/>
      <c r="AF369" s="338"/>
      <c r="AG369" s="338"/>
      <c r="AH369" s="338"/>
      <c r="AI369" s="338"/>
      <c r="AJ369" s="338"/>
      <c r="AK369" s="338"/>
      <c r="AL369" s="338"/>
      <c r="AM369" s="338"/>
      <c r="AN369" s="338"/>
      <c r="AO369" s="338"/>
      <c r="AP369" s="338"/>
      <c r="AQ369" s="338"/>
      <c r="AR369" s="338"/>
      <c r="AS369" s="338"/>
    </row>
    <row r="370" spans="17:45">
      <c r="Q370" s="350"/>
      <c r="R370" s="350"/>
      <c r="S370" s="350"/>
      <c r="T370" s="350"/>
      <c r="U370" s="350"/>
      <c r="V370" s="350"/>
      <c r="W370" s="338"/>
      <c r="X370" s="338"/>
      <c r="Y370" s="338"/>
      <c r="Z370" s="338"/>
      <c r="AA370" s="338"/>
      <c r="AB370" s="338"/>
      <c r="AC370" s="338"/>
      <c r="AD370" s="338"/>
      <c r="AE370" s="338"/>
      <c r="AF370" s="338"/>
      <c r="AG370" s="338"/>
      <c r="AH370" s="338"/>
      <c r="AI370" s="338"/>
      <c r="AJ370" s="338"/>
      <c r="AK370" s="338"/>
      <c r="AL370" s="338"/>
      <c r="AM370" s="338"/>
      <c r="AN370" s="338"/>
      <c r="AO370" s="338"/>
      <c r="AP370" s="338"/>
      <c r="AQ370" s="338"/>
      <c r="AR370" s="338"/>
      <c r="AS370" s="338"/>
    </row>
    <row r="371" spans="17:45">
      <c r="Q371" s="350"/>
      <c r="R371" s="350"/>
      <c r="S371" s="350"/>
      <c r="T371" s="350"/>
      <c r="U371" s="350"/>
      <c r="V371" s="350"/>
      <c r="W371" s="338"/>
      <c r="X371" s="338"/>
      <c r="Y371" s="338"/>
      <c r="Z371" s="338"/>
      <c r="AA371" s="338"/>
      <c r="AB371" s="338"/>
      <c r="AC371" s="338"/>
      <c r="AD371" s="338"/>
      <c r="AE371" s="338"/>
      <c r="AF371" s="338"/>
      <c r="AG371" s="338"/>
      <c r="AH371" s="338"/>
      <c r="AI371" s="338"/>
      <c r="AJ371" s="338"/>
      <c r="AK371" s="338"/>
      <c r="AL371" s="338"/>
      <c r="AM371" s="338"/>
      <c r="AN371" s="338"/>
      <c r="AO371" s="338"/>
      <c r="AP371" s="338"/>
      <c r="AQ371" s="338"/>
      <c r="AR371" s="338"/>
      <c r="AS371" s="338"/>
    </row>
    <row r="372" spans="17:45">
      <c r="Q372" s="350"/>
      <c r="R372" s="350"/>
      <c r="S372" s="350"/>
      <c r="T372" s="350"/>
      <c r="U372" s="350"/>
      <c r="V372" s="350"/>
      <c r="W372" s="338"/>
      <c r="X372" s="338"/>
      <c r="Y372" s="338"/>
      <c r="Z372" s="338"/>
      <c r="AA372" s="338"/>
      <c r="AB372" s="338"/>
      <c r="AC372" s="338"/>
      <c r="AD372" s="338"/>
      <c r="AE372" s="338"/>
      <c r="AF372" s="338"/>
      <c r="AG372" s="338"/>
      <c r="AH372" s="338"/>
      <c r="AI372" s="338"/>
      <c r="AJ372" s="338"/>
      <c r="AK372" s="338"/>
      <c r="AL372" s="338"/>
      <c r="AM372" s="338"/>
      <c r="AN372" s="338"/>
      <c r="AO372" s="338"/>
      <c r="AP372" s="338"/>
      <c r="AQ372" s="338"/>
      <c r="AR372" s="338"/>
      <c r="AS372" s="338"/>
    </row>
    <row r="373" spans="17:45">
      <c r="Q373" s="350"/>
      <c r="R373" s="350"/>
      <c r="S373" s="350"/>
      <c r="T373" s="350"/>
      <c r="U373" s="350"/>
      <c r="V373" s="350"/>
      <c r="W373" s="338"/>
      <c r="X373" s="338"/>
      <c r="Y373" s="338"/>
      <c r="Z373" s="338"/>
      <c r="AA373" s="338"/>
      <c r="AB373" s="338"/>
      <c r="AC373" s="338"/>
      <c r="AD373" s="338"/>
      <c r="AE373" s="338"/>
      <c r="AF373" s="338"/>
      <c r="AG373" s="338"/>
      <c r="AH373" s="338"/>
      <c r="AI373" s="338"/>
      <c r="AJ373" s="338"/>
      <c r="AK373" s="338"/>
      <c r="AL373" s="338"/>
      <c r="AM373" s="338"/>
      <c r="AN373" s="338"/>
      <c r="AO373" s="338"/>
      <c r="AP373" s="338"/>
      <c r="AQ373" s="338"/>
      <c r="AR373" s="338"/>
      <c r="AS373" s="338"/>
    </row>
    <row r="374" spans="17:45">
      <c r="Q374" s="350"/>
      <c r="R374" s="350"/>
      <c r="S374" s="350"/>
      <c r="T374" s="350"/>
      <c r="U374" s="350"/>
      <c r="V374" s="350"/>
      <c r="W374" s="338"/>
      <c r="X374" s="338"/>
      <c r="Y374" s="338"/>
      <c r="Z374" s="338"/>
      <c r="AA374" s="338"/>
      <c r="AB374" s="338"/>
      <c r="AC374" s="338"/>
      <c r="AD374" s="338"/>
      <c r="AE374" s="338"/>
      <c r="AF374" s="338"/>
      <c r="AG374" s="338"/>
      <c r="AH374" s="338"/>
      <c r="AI374" s="338"/>
      <c r="AJ374" s="338"/>
      <c r="AK374" s="338"/>
      <c r="AL374" s="338"/>
      <c r="AM374" s="338"/>
      <c r="AN374" s="338"/>
      <c r="AO374" s="338"/>
      <c r="AP374" s="338"/>
      <c r="AQ374" s="338"/>
      <c r="AR374" s="338"/>
      <c r="AS374" s="338"/>
    </row>
    <row r="375" spans="17:45">
      <c r="Q375" s="350"/>
      <c r="R375" s="350"/>
      <c r="S375" s="350"/>
      <c r="T375" s="350"/>
      <c r="U375" s="350"/>
      <c r="V375" s="350"/>
      <c r="W375" s="338"/>
      <c r="X375" s="338"/>
      <c r="Y375" s="338"/>
      <c r="Z375" s="338"/>
      <c r="AA375" s="338"/>
      <c r="AB375" s="338"/>
      <c r="AC375" s="338"/>
      <c r="AD375" s="338"/>
      <c r="AE375" s="338"/>
      <c r="AF375" s="338"/>
      <c r="AG375" s="338"/>
      <c r="AH375" s="338"/>
      <c r="AI375" s="338"/>
      <c r="AJ375" s="338"/>
      <c r="AK375" s="338"/>
      <c r="AL375" s="338"/>
      <c r="AM375" s="338"/>
      <c r="AN375" s="338"/>
      <c r="AO375" s="338"/>
      <c r="AP375" s="338"/>
      <c r="AQ375" s="338"/>
      <c r="AR375" s="338"/>
      <c r="AS375" s="338"/>
    </row>
    <row r="376" spans="17:45">
      <c r="Q376" s="350"/>
      <c r="R376" s="350"/>
      <c r="S376" s="350"/>
      <c r="T376" s="350"/>
      <c r="U376" s="350"/>
      <c r="V376" s="350"/>
      <c r="W376" s="338"/>
      <c r="X376" s="338"/>
      <c r="Y376" s="338"/>
      <c r="Z376" s="338"/>
      <c r="AA376" s="338"/>
      <c r="AB376" s="338"/>
      <c r="AC376" s="338"/>
      <c r="AD376" s="338"/>
      <c r="AE376" s="338"/>
      <c r="AF376" s="338"/>
      <c r="AG376" s="338"/>
      <c r="AH376" s="338"/>
      <c r="AI376" s="338"/>
      <c r="AJ376" s="338"/>
      <c r="AK376" s="338"/>
      <c r="AL376" s="338"/>
      <c r="AM376" s="338"/>
      <c r="AN376" s="338"/>
      <c r="AO376" s="338"/>
      <c r="AP376" s="338"/>
      <c r="AQ376" s="338"/>
      <c r="AR376" s="338"/>
      <c r="AS376" s="338"/>
    </row>
    <row r="377" spans="17:45">
      <c r="Q377" s="350"/>
      <c r="R377" s="350"/>
      <c r="S377" s="350"/>
      <c r="T377" s="350"/>
      <c r="U377" s="350"/>
      <c r="V377" s="350"/>
      <c r="W377" s="338"/>
      <c r="X377" s="338"/>
      <c r="Y377" s="338"/>
      <c r="Z377" s="338"/>
      <c r="AA377" s="338"/>
      <c r="AB377" s="338"/>
      <c r="AC377" s="338"/>
      <c r="AD377" s="338"/>
      <c r="AE377" s="338"/>
      <c r="AF377" s="338"/>
      <c r="AG377" s="338"/>
      <c r="AH377" s="338"/>
      <c r="AI377" s="338"/>
      <c r="AJ377" s="338"/>
      <c r="AK377" s="338"/>
      <c r="AL377" s="338"/>
      <c r="AM377" s="338"/>
      <c r="AN377" s="338"/>
      <c r="AO377" s="338"/>
      <c r="AP377" s="338"/>
      <c r="AQ377" s="338"/>
      <c r="AR377" s="338"/>
      <c r="AS377" s="338"/>
    </row>
    <row r="378" spans="17:45">
      <c r="Q378" s="350"/>
      <c r="R378" s="350"/>
      <c r="S378" s="350"/>
      <c r="T378" s="350"/>
      <c r="U378" s="350"/>
      <c r="V378" s="350"/>
      <c r="W378" s="338"/>
      <c r="X378" s="338"/>
      <c r="Y378" s="338"/>
      <c r="Z378" s="338"/>
      <c r="AA378" s="338"/>
      <c r="AB378" s="338"/>
      <c r="AC378" s="338"/>
      <c r="AD378" s="338"/>
      <c r="AE378" s="338"/>
      <c r="AF378" s="338"/>
      <c r="AG378" s="338"/>
      <c r="AH378" s="338"/>
      <c r="AI378" s="338"/>
      <c r="AJ378" s="338"/>
      <c r="AK378" s="338"/>
      <c r="AL378" s="338"/>
      <c r="AM378" s="338"/>
      <c r="AN378" s="338"/>
      <c r="AO378" s="338"/>
      <c r="AP378" s="338"/>
      <c r="AQ378" s="338"/>
      <c r="AR378" s="338"/>
      <c r="AS378" s="338"/>
    </row>
    <row r="379" spans="17:45">
      <c r="Q379" s="350"/>
      <c r="R379" s="350"/>
      <c r="S379" s="350"/>
      <c r="T379" s="350"/>
      <c r="U379" s="350"/>
      <c r="V379" s="350"/>
      <c r="W379" s="338"/>
      <c r="X379" s="338"/>
      <c r="Y379" s="338"/>
      <c r="Z379" s="338"/>
      <c r="AA379" s="338"/>
      <c r="AB379" s="338"/>
      <c r="AC379" s="338"/>
      <c r="AD379" s="338"/>
      <c r="AE379" s="338"/>
      <c r="AF379" s="338"/>
      <c r="AG379" s="338"/>
      <c r="AH379" s="338"/>
      <c r="AI379" s="338"/>
      <c r="AJ379" s="338"/>
      <c r="AK379" s="338"/>
      <c r="AL379" s="338"/>
      <c r="AM379" s="338"/>
      <c r="AN379" s="338"/>
      <c r="AO379" s="338"/>
      <c r="AP379" s="338"/>
      <c r="AQ379" s="338"/>
      <c r="AR379" s="338"/>
      <c r="AS379" s="338"/>
    </row>
    <row r="380" spans="17:45">
      <c r="Q380" s="350"/>
      <c r="R380" s="350"/>
      <c r="S380" s="350"/>
      <c r="T380" s="350"/>
      <c r="U380" s="350"/>
      <c r="V380" s="350"/>
      <c r="W380" s="338"/>
      <c r="X380" s="338"/>
      <c r="Y380" s="338"/>
      <c r="Z380" s="338"/>
      <c r="AA380" s="338"/>
      <c r="AB380" s="338"/>
      <c r="AC380" s="338"/>
      <c r="AD380" s="338"/>
      <c r="AE380" s="338"/>
      <c r="AF380" s="338"/>
      <c r="AG380" s="338"/>
      <c r="AH380" s="338"/>
      <c r="AI380" s="338"/>
      <c r="AJ380" s="338"/>
      <c r="AK380" s="338"/>
      <c r="AL380" s="338"/>
      <c r="AM380" s="338"/>
      <c r="AN380" s="338"/>
      <c r="AO380" s="338"/>
      <c r="AP380" s="338"/>
      <c r="AQ380" s="338"/>
      <c r="AR380" s="338"/>
      <c r="AS380" s="338"/>
    </row>
    <row r="381" spans="17:45">
      <c r="Q381" s="350"/>
      <c r="R381" s="350"/>
      <c r="S381" s="350"/>
      <c r="T381" s="350"/>
      <c r="U381" s="350"/>
      <c r="V381" s="350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/>
      <c r="AG381" s="338"/>
      <c r="AH381" s="338"/>
      <c r="AI381" s="338"/>
      <c r="AJ381" s="338"/>
      <c r="AK381" s="338"/>
      <c r="AL381" s="338"/>
      <c r="AM381" s="338"/>
      <c r="AN381" s="338"/>
      <c r="AO381" s="338"/>
      <c r="AP381" s="338"/>
      <c r="AQ381" s="338"/>
      <c r="AR381" s="338"/>
      <c r="AS381" s="338"/>
    </row>
    <row r="382" spans="17:45">
      <c r="Q382" s="350"/>
      <c r="R382" s="350"/>
      <c r="S382" s="350"/>
      <c r="T382" s="350"/>
      <c r="U382" s="350"/>
      <c r="V382" s="350"/>
      <c r="W382" s="338"/>
      <c r="X382" s="338"/>
      <c r="Y382" s="338"/>
      <c r="Z382" s="338"/>
      <c r="AA382" s="338"/>
      <c r="AB382" s="338"/>
      <c r="AC382" s="338"/>
      <c r="AD382" s="338"/>
      <c r="AE382" s="338"/>
      <c r="AF382" s="338"/>
      <c r="AG382" s="338"/>
      <c r="AH382" s="338"/>
      <c r="AI382" s="338"/>
      <c r="AJ382" s="338"/>
      <c r="AK382" s="338"/>
      <c r="AL382" s="338"/>
      <c r="AM382" s="338"/>
      <c r="AN382" s="338"/>
      <c r="AO382" s="338"/>
      <c r="AP382" s="338"/>
      <c r="AQ382" s="338"/>
      <c r="AR382" s="338"/>
      <c r="AS382" s="338"/>
    </row>
    <row r="383" spans="17:45">
      <c r="Q383" s="350"/>
      <c r="R383" s="350"/>
      <c r="S383" s="350"/>
      <c r="T383" s="350"/>
      <c r="U383" s="350"/>
      <c r="V383" s="350"/>
      <c r="W383" s="338"/>
      <c r="X383" s="338"/>
      <c r="Y383" s="338"/>
      <c r="Z383" s="338"/>
      <c r="AA383" s="338"/>
      <c r="AB383" s="338"/>
      <c r="AC383" s="338"/>
      <c r="AD383" s="338"/>
      <c r="AE383" s="338"/>
      <c r="AF383" s="338"/>
      <c r="AG383" s="338"/>
      <c r="AH383" s="338"/>
      <c r="AI383" s="338"/>
      <c r="AJ383" s="338"/>
      <c r="AK383" s="338"/>
      <c r="AL383" s="338"/>
      <c r="AM383" s="338"/>
      <c r="AN383" s="338"/>
      <c r="AO383" s="338"/>
      <c r="AP383" s="338"/>
      <c r="AQ383" s="338"/>
      <c r="AR383" s="338"/>
      <c r="AS383" s="338"/>
    </row>
    <row r="384" spans="17:45">
      <c r="Q384" s="350"/>
      <c r="R384" s="350"/>
      <c r="S384" s="350"/>
      <c r="T384" s="350"/>
      <c r="U384" s="350"/>
      <c r="V384" s="350"/>
      <c r="W384" s="338"/>
      <c r="X384" s="338"/>
      <c r="Y384" s="338"/>
      <c r="Z384" s="338"/>
      <c r="AA384" s="338"/>
      <c r="AB384" s="338"/>
      <c r="AC384" s="338"/>
      <c r="AD384" s="338"/>
      <c r="AE384" s="338"/>
      <c r="AF384" s="338"/>
      <c r="AG384" s="338"/>
      <c r="AH384" s="338"/>
      <c r="AI384" s="338"/>
      <c r="AJ384" s="338"/>
      <c r="AK384" s="338"/>
      <c r="AL384" s="338"/>
      <c r="AM384" s="338"/>
      <c r="AN384" s="338"/>
      <c r="AO384" s="338"/>
      <c r="AP384" s="338"/>
      <c r="AQ384" s="338"/>
      <c r="AR384" s="338"/>
      <c r="AS384" s="338"/>
    </row>
    <row r="385" spans="17:45">
      <c r="Q385" s="350"/>
      <c r="R385" s="350"/>
      <c r="S385" s="350"/>
      <c r="T385" s="350"/>
      <c r="U385" s="350"/>
      <c r="V385" s="350"/>
      <c r="W385" s="338"/>
      <c r="X385" s="338"/>
      <c r="Y385" s="338"/>
      <c r="Z385" s="338"/>
      <c r="AA385" s="338"/>
      <c r="AB385" s="338"/>
      <c r="AC385" s="338"/>
      <c r="AD385" s="338"/>
      <c r="AE385" s="338"/>
      <c r="AF385" s="338"/>
      <c r="AG385" s="338"/>
      <c r="AH385" s="338"/>
      <c r="AI385" s="338"/>
      <c r="AJ385" s="338"/>
      <c r="AK385" s="338"/>
      <c r="AL385" s="338"/>
      <c r="AM385" s="338"/>
      <c r="AN385" s="338"/>
      <c r="AO385" s="338"/>
      <c r="AP385" s="338"/>
      <c r="AQ385" s="338"/>
      <c r="AR385" s="338"/>
      <c r="AS385" s="338"/>
    </row>
    <row r="386" spans="17:45">
      <c r="Q386" s="350"/>
      <c r="R386" s="350"/>
      <c r="S386" s="350"/>
      <c r="T386" s="350"/>
      <c r="U386" s="350"/>
      <c r="V386" s="350"/>
      <c r="W386" s="338"/>
      <c r="X386" s="338"/>
      <c r="Y386" s="338"/>
      <c r="Z386" s="338"/>
      <c r="AA386" s="338"/>
      <c r="AB386" s="338"/>
      <c r="AC386" s="338"/>
      <c r="AD386" s="338"/>
      <c r="AE386" s="338"/>
      <c r="AF386" s="338"/>
      <c r="AG386" s="338"/>
      <c r="AH386" s="338"/>
      <c r="AI386" s="338"/>
      <c r="AJ386" s="338"/>
      <c r="AK386" s="338"/>
      <c r="AL386" s="338"/>
      <c r="AM386" s="338"/>
      <c r="AN386" s="338"/>
      <c r="AO386" s="338"/>
      <c r="AP386" s="338"/>
      <c r="AQ386" s="338"/>
      <c r="AR386" s="338"/>
      <c r="AS386" s="338"/>
    </row>
    <row r="387" spans="17:45">
      <c r="Q387" s="350"/>
      <c r="R387" s="350"/>
      <c r="S387" s="350"/>
      <c r="T387" s="350"/>
      <c r="U387" s="350"/>
      <c r="V387" s="350"/>
      <c r="W387" s="338"/>
      <c r="X387" s="338"/>
      <c r="Y387" s="338"/>
      <c r="Z387" s="338"/>
      <c r="AA387" s="338"/>
      <c r="AB387" s="338"/>
      <c r="AC387" s="338"/>
      <c r="AD387" s="338"/>
      <c r="AE387" s="338"/>
      <c r="AF387" s="338"/>
      <c r="AG387" s="338"/>
      <c r="AH387" s="338"/>
      <c r="AI387" s="338"/>
      <c r="AJ387" s="338"/>
      <c r="AK387" s="338"/>
      <c r="AL387" s="338"/>
      <c r="AM387" s="338"/>
      <c r="AN387" s="338"/>
      <c r="AO387" s="338"/>
      <c r="AP387" s="338"/>
      <c r="AQ387" s="338"/>
      <c r="AR387" s="338"/>
      <c r="AS387" s="338"/>
    </row>
    <row r="388" spans="17:45">
      <c r="Q388" s="350"/>
      <c r="R388" s="350"/>
      <c r="S388" s="350"/>
      <c r="T388" s="350"/>
      <c r="U388" s="350"/>
      <c r="V388" s="350"/>
      <c r="W388" s="338"/>
      <c r="X388" s="338"/>
      <c r="Y388" s="338"/>
      <c r="Z388" s="338"/>
      <c r="AA388" s="338"/>
      <c r="AB388" s="338"/>
      <c r="AC388" s="338"/>
      <c r="AD388" s="338"/>
      <c r="AE388" s="338"/>
      <c r="AF388" s="338"/>
      <c r="AG388" s="338"/>
      <c r="AH388" s="338"/>
      <c r="AI388" s="338"/>
      <c r="AJ388" s="338"/>
      <c r="AK388" s="338"/>
      <c r="AL388" s="338"/>
      <c r="AM388" s="338"/>
      <c r="AN388" s="338"/>
      <c r="AO388" s="338"/>
      <c r="AP388" s="338"/>
      <c r="AQ388" s="338"/>
      <c r="AR388" s="338"/>
      <c r="AS388" s="338"/>
    </row>
    <row r="389" spans="17:45">
      <c r="Q389" s="350"/>
      <c r="R389" s="350"/>
      <c r="S389" s="350"/>
      <c r="T389" s="350"/>
      <c r="U389" s="350"/>
      <c r="V389" s="350"/>
      <c r="W389" s="338"/>
      <c r="X389" s="338"/>
      <c r="Y389" s="338"/>
      <c r="Z389" s="338"/>
      <c r="AA389" s="338"/>
      <c r="AB389" s="338"/>
      <c r="AC389" s="338"/>
      <c r="AD389" s="338"/>
      <c r="AE389" s="338"/>
      <c r="AF389" s="338"/>
      <c r="AG389" s="338"/>
      <c r="AH389" s="338"/>
      <c r="AI389" s="338"/>
      <c r="AJ389" s="338"/>
      <c r="AK389" s="338"/>
      <c r="AL389" s="338"/>
      <c r="AM389" s="338"/>
      <c r="AN389" s="338"/>
      <c r="AO389" s="338"/>
      <c r="AP389" s="338"/>
      <c r="AQ389" s="338"/>
      <c r="AR389" s="338"/>
      <c r="AS389" s="338"/>
    </row>
    <row r="390" spans="17:45">
      <c r="Q390" s="350"/>
      <c r="R390" s="350"/>
      <c r="S390" s="350"/>
      <c r="T390" s="350"/>
      <c r="U390" s="350"/>
      <c r="V390" s="350"/>
      <c r="W390" s="338"/>
      <c r="X390" s="338"/>
      <c r="Y390" s="338"/>
      <c r="Z390" s="338"/>
      <c r="AA390" s="338"/>
      <c r="AB390" s="338"/>
      <c r="AC390" s="338"/>
      <c r="AD390" s="338"/>
      <c r="AE390" s="338"/>
      <c r="AF390" s="338"/>
      <c r="AG390" s="338"/>
      <c r="AH390" s="338"/>
      <c r="AI390" s="338"/>
      <c r="AJ390" s="338"/>
      <c r="AK390" s="338"/>
      <c r="AL390" s="338"/>
      <c r="AM390" s="338"/>
      <c r="AN390" s="338"/>
      <c r="AO390" s="338"/>
      <c r="AP390" s="338"/>
      <c r="AQ390" s="338"/>
      <c r="AR390" s="338"/>
      <c r="AS390" s="338"/>
    </row>
    <row r="391" spans="17:45">
      <c r="Q391" s="350"/>
      <c r="R391" s="350"/>
      <c r="S391" s="350"/>
      <c r="T391" s="350"/>
      <c r="U391" s="350"/>
      <c r="V391" s="350"/>
      <c r="W391" s="338"/>
      <c r="X391" s="338"/>
      <c r="Y391" s="338"/>
      <c r="Z391" s="338"/>
      <c r="AA391" s="338"/>
      <c r="AB391" s="338"/>
      <c r="AC391" s="338"/>
      <c r="AD391" s="338"/>
      <c r="AE391" s="338"/>
      <c r="AF391" s="338"/>
      <c r="AG391" s="338"/>
      <c r="AH391" s="338"/>
      <c r="AI391" s="338"/>
      <c r="AJ391" s="338"/>
      <c r="AK391" s="338"/>
      <c r="AL391" s="338"/>
      <c r="AM391" s="338"/>
      <c r="AN391" s="338"/>
      <c r="AO391" s="338"/>
      <c r="AP391" s="338"/>
      <c r="AQ391" s="338"/>
      <c r="AR391" s="338"/>
      <c r="AS391" s="338"/>
    </row>
    <row r="392" spans="17:45">
      <c r="Q392" s="350"/>
      <c r="R392" s="350"/>
      <c r="S392" s="350"/>
      <c r="T392" s="350"/>
      <c r="U392" s="350"/>
      <c r="V392" s="350"/>
      <c r="W392" s="338"/>
      <c r="X392" s="338"/>
      <c r="Y392" s="338"/>
      <c r="Z392" s="338"/>
      <c r="AA392" s="338"/>
      <c r="AB392" s="338"/>
      <c r="AC392" s="338"/>
      <c r="AD392" s="338"/>
      <c r="AE392" s="338"/>
      <c r="AF392" s="338"/>
      <c r="AG392" s="338"/>
      <c r="AH392" s="338"/>
      <c r="AI392" s="338"/>
      <c r="AJ392" s="338"/>
      <c r="AK392" s="338"/>
      <c r="AL392" s="338"/>
      <c r="AM392" s="338"/>
      <c r="AN392" s="338"/>
      <c r="AO392" s="338"/>
      <c r="AP392" s="338"/>
      <c r="AQ392" s="338"/>
      <c r="AR392" s="338"/>
      <c r="AS392" s="338"/>
    </row>
    <row r="393" spans="17:45">
      <c r="Q393" s="350"/>
      <c r="R393" s="350"/>
      <c r="S393" s="350"/>
      <c r="T393" s="350"/>
      <c r="U393" s="350"/>
      <c r="V393" s="350"/>
      <c r="W393" s="338"/>
      <c r="X393" s="338"/>
      <c r="Y393" s="338"/>
      <c r="Z393" s="338"/>
      <c r="AA393" s="338"/>
      <c r="AB393" s="338"/>
      <c r="AC393" s="338"/>
      <c r="AD393" s="338"/>
      <c r="AE393" s="338"/>
      <c r="AF393" s="338"/>
      <c r="AG393" s="338"/>
      <c r="AH393" s="338"/>
      <c r="AI393" s="338"/>
      <c r="AJ393" s="338"/>
      <c r="AK393" s="338"/>
      <c r="AL393" s="338"/>
      <c r="AM393" s="338"/>
      <c r="AN393" s="338"/>
      <c r="AO393" s="338"/>
      <c r="AP393" s="338"/>
      <c r="AQ393" s="338"/>
      <c r="AR393" s="338"/>
      <c r="AS393" s="338"/>
    </row>
    <row r="394" spans="17:45">
      <c r="Q394" s="350"/>
      <c r="R394" s="350"/>
      <c r="S394" s="350"/>
      <c r="T394" s="350"/>
      <c r="U394" s="350"/>
      <c r="V394" s="350"/>
      <c r="W394" s="338"/>
      <c r="X394" s="338"/>
      <c r="Y394" s="338"/>
      <c r="Z394" s="338"/>
      <c r="AA394" s="338"/>
      <c r="AB394" s="338"/>
      <c r="AC394" s="338"/>
      <c r="AD394" s="338"/>
      <c r="AE394" s="338"/>
      <c r="AF394" s="338"/>
      <c r="AG394" s="338"/>
      <c r="AH394" s="338"/>
      <c r="AI394" s="338"/>
      <c r="AJ394" s="338"/>
      <c r="AK394" s="338"/>
      <c r="AL394" s="338"/>
      <c r="AM394" s="338"/>
      <c r="AN394" s="338"/>
      <c r="AO394" s="338"/>
      <c r="AP394" s="338"/>
      <c r="AQ394" s="338"/>
      <c r="AR394" s="338"/>
      <c r="AS394" s="338"/>
    </row>
    <row r="395" spans="17:45">
      <c r="Q395" s="350"/>
      <c r="R395" s="350"/>
      <c r="S395" s="350"/>
      <c r="T395" s="350"/>
      <c r="U395" s="350"/>
      <c r="V395" s="350"/>
      <c r="W395" s="338"/>
      <c r="X395" s="338"/>
      <c r="Y395" s="338"/>
      <c r="Z395" s="338"/>
      <c r="AA395" s="338"/>
      <c r="AB395" s="338"/>
      <c r="AC395" s="338"/>
      <c r="AD395" s="338"/>
      <c r="AE395" s="338"/>
      <c r="AF395" s="338"/>
      <c r="AG395" s="338"/>
      <c r="AH395" s="338"/>
      <c r="AI395" s="338"/>
      <c r="AJ395" s="338"/>
      <c r="AK395" s="338"/>
      <c r="AL395" s="338"/>
      <c r="AM395" s="338"/>
      <c r="AN395" s="338"/>
      <c r="AO395" s="338"/>
      <c r="AP395" s="338"/>
      <c r="AQ395" s="338"/>
      <c r="AR395" s="338"/>
      <c r="AS395" s="338"/>
    </row>
    <row r="396" spans="17:45">
      <c r="Q396" s="350"/>
      <c r="R396" s="350"/>
      <c r="S396" s="350"/>
      <c r="T396" s="350"/>
      <c r="U396" s="350"/>
      <c r="V396" s="350"/>
      <c r="W396" s="338"/>
      <c r="X396" s="338"/>
      <c r="Y396" s="338"/>
      <c r="Z396" s="338"/>
      <c r="AA396" s="338"/>
      <c r="AB396" s="338"/>
      <c r="AC396" s="338"/>
      <c r="AD396" s="338"/>
      <c r="AE396" s="338"/>
      <c r="AF396" s="338"/>
      <c r="AG396" s="338"/>
      <c r="AH396" s="338"/>
      <c r="AI396" s="338"/>
      <c r="AJ396" s="338"/>
      <c r="AK396" s="338"/>
      <c r="AL396" s="338"/>
      <c r="AM396" s="338"/>
      <c r="AN396" s="338"/>
      <c r="AO396" s="338"/>
      <c r="AP396" s="338"/>
      <c r="AQ396" s="338"/>
      <c r="AR396" s="338"/>
      <c r="AS396" s="338"/>
    </row>
    <row r="397" spans="17:45">
      <c r="Q397" s="350"/>
      <c r="R397" s="350"/>
      <c r="S397" s="350"/>
      <c r="T397" s="350"/>
      <c r="U397" s="350"/>
      <c r="V397" s="350"/>
      <c r="W397" s="338"/>
      <c r="X397" s="338"/>
      <c r="Y397" s="338"/>
      <c r="Z397" s="338"/>
      <c r="AA397" s="338"/>
      <c r="AB397" s="338"/>
      <c r="AC397" s="338"/>
      <c r="AD397" s="338"/>
      <c r="AE397" s="338"/>
      <c r="AF397" s="338"/>
      <c r="AG397" s="338"/>
      <c r="AH397" s="338"/>
      <c r="AI397" s="338"/>
      <c r="AJ397" s="338"/>
      <c r="AK397" s="338"/>
      <c r="AL397" s="338"/>
      <c r="AM397" s="338"/>
      <c r="AN397" s="338"/>
      <c r="AO397" s="338"/>
      <c r="AP397" s="338"/>
      <c r="AQ397" s="338"/>
      <c r="AR397" s="338"/>
      <c r="AS397" s="338"/>
    </row>
    <row r="398" spans="17:45">
      <c r="Q398" s="350"/>
      <c r="R398" s="350"/>
      <c r="S398" s="350"/>
      <c r="T398" s="350"/>
      <c r="U398" s="350"/>
      <c r="V398" s="350"/>
      <c r="W398" s="338"/>
      <c r="X398" s="338"/>
      <c r="Y398" s="338"/>
      <c r="Z398" s="338"/>
      <c r="AA398" s="338"/>
      <c r="AB398" s="338"/>
      <c r="AC398" s="338"/>
      <c r="AD398" s="338"/>
      <c r="AE398" s="338"/>
      <c r="AF398" s="338"/>
      <c r="AG398" s="338"/>
      <c r="AH398" s="338"/>
      <c r="AI398" s="338"/>
      <c r="AJ398" s="338"/>
      <c r="AK398" s="338"/>
      <c r="AL398" s="338"/>
      <c r="AM398" s="338"/>
      <c r="AN398" s="338"/>
      <c r="AO398" s="338"/>
      <c r="AP398" s="338"/>
      <c r="AQ398" s="338"/>
      <c r="AR398" s="338"/>
      <c r="AS398" s="338"/>
    </row>
    <row r="399" spans="17:45">
      <c r="Q399" s="350"/>
      <c r="R399" s="350"/>
      <c r="S399" s="350"/>
      <c r="T399" s="350"/>
      <c r="U399" s="350"/>
      <c r="V399" s="350"/>
      <c r="W399" s="338"/>
      <c r="X399" s="338"/>
      <c r="Y399" s="338"/>
      <c r="Z399" s="338"/>
      <c r="AA399" s="338"/>
      <c r="AB399" s="338"/>
      <c r="AC399" s="338"/>
      <c r="AD399" s="338"/>
      <c r="AE399" s="338"/>
      <c r="AF399" s="338"/>
      <c r="AG399" s="338"/>
      <c r="AH399" s="338"/>
      <c r="AI399" s="338"/>
      <c r="AJ399" s="338"/>
      <c r="AK399" s="338"/>
      <c r="AL399" s="338"/>
      <c r="AM399" s="338"/>
      <c r="AN399" s="338"/>
      <c r="AO399" s="338"/>
      <c r="AP399" s="338"/>
      <c r="AQ399" s="338"/>
      <c r="AR399" s="338"/>
      <c r="AS399" s="338"/>
    </row>
    <row r="400" spans="17:45">
      <c r="Q400" s="350"/>
      <c r="R400" s="350"/>
      <c r="S400" s="350"/>
      <c r="T400" s="350"/>
      <c r="U400" s="350"/>
      <c r="V400" s="350"/>
      <c r="W400" s="338"/>
      <c r="X400" s="338"/>
      <c r="Y400" s="338"/>
      <c r="Z400" s="338"/>
      <c r="AA400" s="338"/>
      <c r="AB400" s="338"/>
      <c r="AC400" s="338"/>
      <c r="AD400" s="338"/>
      <c r="AE400" s="338"/>
      <c r="AF400" s="338"/>
      <c r="AG400" s="338"/>
      <c r="AH400" s="338"/>
      <c r="AI400" s="338"/>
      <c r="AJ400" s="338"/>
      <c r="AK400" s="338"/>
      <c r="AL400" s="338"/>
      <c r="AM400" s="338"/>
      <c r="AN400" s="338"/>
      <c r="AO400" s="338"/>
      <c r="AP400" s="338"/>
      <c r="AQ400" s="338"/>
      <c r="AR400" s="338"/>
      <c r="AS400" s="338"/>
    </row>
    <row r="401" spans="17:45">
      <c r="Q401" s="350"/>
      <c r="R401" s="350"/>
      <c r="S401" s="350"/>
      <c r="T401" s="350"/>
      <c r="U401" s="350"/>
      <c r="V401" s="350"/>
      <c r="W401" s="338"/>
      <c r="X401" s="338"/>
      <c r="Y401" s="338"/>
      <c r="Z401" s="338"/>
      <c r="AA401" s="338"/>
      <c r="AB401" s="338"/>
      <c r="AC401" s="338"/>
      <c r="AD401" s="338"/>
      <c r="AE401" s="338"/>
      <c r="AF401" s="338"/>
      <c r="AG401" s="338"/>
      <c r="AH401" s="338"/>
      <c r="AI401" s="338"/>
      <c r="AJ401" s="338"/>
      <c r="AK401" s="338"/>
      <c r="AL401" s="338"/>
      <c r="AM401" s="338"/>
      <c r="AN401" s="338"/>
      <c r="AO401" s="338"/>
      <c r="AP401" s="338"/>
      <c r="AQ401" s="338"/>
      <c r="AR401" s="338"/>
      <c r="AS401" s="338"/>
    </row>
    <row r="402" spans="17:45">
      <c r="Q402" s="350"/>
      <c r="R402" s="350"/>
      <c r="S402" s="350"/>
      <c r="T402" s="350"/>
      <c r="U402" s="350"/>
      <c r="V402" s="350"/>
      <c r="W402" s="338"/>
      <c r="X402" s="338"/>
      <c r="Y402" s="338"/>
      <c r="Z402" s="338"/>
      <c r="AA402" s="338"/>
      <c r="AB402" s="338"/>
      <c r="AC402" s="338"/>
      <c r="AD402" s="338"/>
      <c r="AE402" s="338"/>
      <c r="AF402" s="338"/>
      <c r="AG402" s="338"/>
      <c r="AH402" s="338"/>
      <c r="AI402" s="338"/>
      <c r="AJ402" s="338"/>
      <c r="AK402" s="338"/>
      <c r="AL402" s="338"/>
      <c r="AM402" s="338"/>
      <c r="AN402" s="338"/>
      <c r="AO402" s="338"/>
      <c r="AP402" s="338"/>
      <c r="AQ402" s="338"/>
      <c r="AR402" s="338"/>
      <c r="AS402" s="338"/>
    </row>
    <row r="403" spans="17:45">
      <c r="Q403" s="350"/>
      <c r="R403" s="350"/>
      <c r="S403" s="350"/>
      <c r="T403" s="350"/>
      <c r="U403" s="350"/>
      <c r="V403" s="350"/>
      <c r="W403" s="338"/>
      <c r="X403" s="338"/>
      <c r="Y403" s="338"/>
      <c r="Z403" s="338"/>
      <c r="AA403" s="338"/>
      <c r="AB403" s="338"/>
      <c r="AC403" s="338"/>
      <c r="AD403" s="338"/>
      <c r="AE403" s="338"/>
      <c r="AF403" s="338"/>
      <c r="AG403" s="338"/>
      <c r="AH403" s="338"/>
      <c r="AI403" s="338"/>
      <c r="AJ403" s="338"/>
      <c r="AK403" s="338"/>
      <c r="AL403" s="338"/>
      <c r="AM403" s="338"/>
      <c r="AN403" s="338"/>
      <c r="AO403" s="338"/>
      <c r="AP403" s="338"/>
      <c r="AQ403" s="338"/>
      <c r="AR403" s="338"/>
      <c r="AS403" s="338"/>
    </row>
    <row r="404" spans="17:45">
      <c r="Q404" s="350"/>
      <c r="R404" s="350"/>
      <c r="S404" s="350"/>
      <c r="T404" s="350"/>
      <c r="U404" s="350"/>
      <c r="V404" s="350"/>
      <c r="W404" s="338"/>
      <c r="X404" s="338"/>
      <c r="Y404" s="338"/>
      <c r="Z404" s="338"/>
      <c r="AA404" s="338"/>
      <c r="AB404" s="338"/>
      <c r="AC404" s="338"/>
      <c r="AD404" s="338"/>
      <c r="AE404" s="338"/>
      <c r="AF404" s="338"/>
      <c r="AG404" s="338"/>
      <c r="AH404" s="338"/>
      <c r="AI404" s="338"/>
      <c r="AJ404" s="338"/>
      <c r="AK404" s="338"/>
      <c r="AL404" s="338"/>
      <c r="AM404" s="338"/>
      <c r="AN404" s="338"/>
      <c r="AO404" s="338"/>
      <c r="AP404" s="338"/>
      <c r="AQ404" s="338"/>
      <c r="AR404" s="338"/>
      <c r="AS404" s="338"/>
    </row>
    <row r="405" spans="17:45">
      <c r="Q405" s="350"/>
      <c r="R405" s="350"/>
      <c r="S405" s="350"/>
      <c r="T405" s="350"/>
      <c r="U405" s="350"/>
      <c r="V405" s="350"/>
      <c r="W405" s="338"/>
      <c r="X405" s="338"/>
      <c r="Y405" s="338"/>
      <c r="Z405" s="338"/>
      <c r="AA405" s="338"/>
      <c r="AB405" s="338"/>
      <c r="AC405" s="338"/>
      <c r="AD405" s="338"/>
      <c r="AE405" s="338"/>
      <c r="AF405" s="338"/>
      <c r="AG405" s="338"/>
      <c r="AH405" s="338"/>
      <c r="AI405" s="338"/>
      <c r="AJ405" s="338"/>
      <c r="AK405" s="338"/>
      <c r="AL405" s="338"/>
      <c r="AM405" s="338"/>
      <c r="AN405" s="338"/>
      <c r="AO405" s="338"/>
      <c r="AP405" s="338"/>
      <c r="AQ405" s="338"/>
      <c r="AR405" s="338"/>
      <c r="AS405" s="338"/>
    </row>
    <row r="406" spans="17:45">
      <c r="Q406" s="350"/>
      <c r="R406" s="350"/>
      <c r="S406" s="350"/>
      <c r="T406" s="350"/>
      <c r="U406" s="350"/>
      <c r="V406" s="350"/>
      <c r="W406" s="338"/>
      <c r="X406" s="338"/>
      <c r="Y406" s="338"/>
      <c r="Z406" s="338"/>
      <c r="AA406" s="338"/>
      <c r="AB406" s="338"/>
      <c r="AC406" s="338"/>
      <c r="AD406" s="338"/>
      <c r="AE406" s="338"/>
      <c r="AF406" s="338"/>
      <c r="AG406" s="338"/>
      <c r="AH406" s="338"/>
      <c r="AI406" s="338"/>
      <c r="AJ406" s="338"/>
      <c r="AK406" s="338"/>
      <c r="AL406" s="338"/>
      <c r="AM406" s="338"/>
      <c r="AN406" s="338"/>
      <c r="AO406" s="338"/>
      <c r="AP406" s="338"/>
      <c r="AQ406" s="338"/>
      <c r="AR406" s="338"/>
      <c r="AS406" s="338"/>
    </row>
    <row r="407" spans="17:45">
      <c r="Q407" s="350"/>
      <c r="R407" s="350"/>
      <c r="S407" s="350"/>
      <c r="T407" s="350"/>
      <c r="U407" s="350"/>
      <c r="V407" s="350"/>
      <c r="W407" s="338"/>
      <c r="X407" s="338"/>
      <c r="Y407" s="338"/>
      <c r="Z407" s="338"/>
      <c r="AA407" s="338"/>
      <c r="AB407" s="338"/>
      <c r="AC407" s="338"/>
      <c r="AD407" s="338"/>
      <c r="AE407" s="338"/>
      <c r="AF407" s="338"/>
      <c r="AG407" s="338"/>
      <c r="AH407" s="338"/>
      <c r="AI407" s="338"/>
      <c r="AJ407" s="338"/>
      <c r="AK407" s="338"/>
      <c r="AL407" s="338"/>
      <c r="AM407" s="338"/>
      <c r="AN407" s="338"/>
      <c r="AO407" s="338"/>
      <c r="AP407" s="338"/>
      <c r="AQ407" s="338"/>
      <c r="AR407" s="338"/>
      <c r="AS407" s="338"/>
    </row>
    <row r="408" spans="17:45">
      <c r="Q408" s="350"/>
      <c r="R408" s="350"/>
      <c r="S408" s="350"/>
      <c r="T408" s="350"/>
      <c r="U408" s="350"/>
      <c r="V408" s="350"/>
      <c r="W408" s="338"/>
      <c r="X408" s="338"/>
      <c r="Y408" s="338"/>
      <c r="Z408" s="338"/>
      <c r="AA408" s="338"/>
      <c r="AB408" s="338"/>
      <c r="AC408" s="338"/>
      <c r="AD408" s="338"/>
      <c r="AE408" s="338"/>
      <c r="AF408" s="338"/>
      <c r="AG408" s="338"/>
      <c r="AH408" s="338"/>
      <c r="AI408" s="338"/>
      <c r="AJ408" s="338"/>
      <c r="AK408" s="338"/>
      <c r="AL408" s="338"/>
      <c r="AM408" s="338"/>
      <c r="AN408" s="338"/>
      <c r="AO408" s="338"/>
      <c r="AP408" s="338"/>
      <c r="AQ408" s="338"/>
      <c r="AR408" s="338"/>
      <c r="AS408" s="338"/>
    </row>
    <row r="409" spans="17:45">
      <c r="Q409" s="350"/>
      <c r="R409" s="350"/>
      <c r="S409" s="350"/>
      <c r="T409" s="350"/>
      <c r="U409" s="350"/>
      <c r="V409" s="350"/>
      <c r="W409" s="338"/>
      <c r="X409" s="338"/>
      <c r="Y409" s="338"/>
      <c r="Z409" s="338"/>
      <c r="AA409" s="338"/>
      <c r="AB409" s="338"/>
      <c r="AC409" s="338"/>
      <c r="AD409" s="338"/>
      <c r="AE409" s="338"/>
      <c r="AF409" s="338"/>
      <c r="AG409" s="338"/>
      <c r="AH409" s="338"/>
      <c r="AI409" s="338"/>
      <c r="AJ409" s="338"/>
      <c r="AK409" s="338"/>
      <c r="AL409" s="338"/>
      <c r="AM409" s="338"/>
      <c r="AN409" s="338"/>
      <c r="AO409" s="338"/>
      <c r="AP409" s="338"/>
      <c r="AQ409" s="338"/>
      <c r="AR409" s="338"/>
      <c r="AS409" s="338"/>
    </row>
    <row r="410" spans="17:45">
      <c r="Q410" s="350"/>
      <c r="R410" s="350"/>
      <c r="S410" s="350"/>
      <c r="T410" s="350"/>
      <c r="U410" s="350"/>
      <c r="V410" s="350"/>
      <c r="W410" s="338"/>
      <c r="X410" s="338"/>
      <c r="Y410" s="338"/>
      <c r="Z410" s="338"/>
      <c r="AA410" s="338"/>
      <c r="AB410" s="338"/>
      <c r="AC410" s="338"/>
      <c r="AD410" s="338"/>
      <c r="AE410" s="338"/>
      <c r="AF410" s="338"/>
      <c r="AG410" s="338"/>
      <c r="AH410" s="338"/>
      <c r="AI410" s="338"/>
      <c r="AJ410" s="338"/>
      <c r="AK410" s="338"/>
      <c r="AL410" s="338"/>
      <c r="AM410" s="338"/>
      <c r="AN410" s="338"/>
      <c r="AO410" s="338"/>
      <c r="AP410" s="338"/>
      <c r="AQ410" s="338"/>
      <c r="AR410" s="338"/>
      <c r="AS410" s="338"/>
    </row>
    <row r="411" spans="17:45">
      <c r="Q411" s="350"/>
      <c r="R411" s="350"/>
      <c r="S411" s="350"/>
      <c r="T411" s="350"/>
      <c r="U411" s="350"/>
      <c r="V411" s="350"/>
      <c r="W411" s="338"/>
      <c r="X411" s="338"/>
      <c r="Y411" s="338"/>
      <c r="Z411" s="338"/>
      <c r="AA411" s="338"/>
      <c r="AB411" s="338"/>
      <c r="AC411" s="338"/>
      <c r="AD411" s="338"/>
      <c r="AE411" s="338"/>
      <c r="AF411" s="338"/>
      <c r="AG411" s="338"/>
      <c r="AH411" s="338"/>
      <c r="AI411" s="338"/>
      <c r="AJ411" s="338"/>
      <c r="AK411" s="338"/>
      <c r="AL411" s="338"/>
      <c r="AM411" s="338"/>
      <c r="AN411" s="338"/>
      <c r="AO411" s="338"/>
      <c r="AP411" s="338"/>
      <c r="AQ411" s="338"/>
      <c r="AR411" s="338"/>
      <c r="AS411" s="338"/>
    </row>
    <row r="412" spans="17:45">
      <c r="Q412" s="350"/>
      <c r="R412" s="350"/>
      <c r="S412" s="350"/>
      <c r="T412" s="350"/>
      <c r="U412" s="350"/>
      <c r="V412" s="350"/>
      <c r="W412" s="338"/>
      <c r="X412" s="338"/>
      <c r="Y412" s="338"/>
      <c r="Z412" s="338"/>
      <c r="AA412" s="338"/>
      <c r="AB412" s="338"/>
      <c r="AC412" s="338"/>
      <c r="AD412" s="338"/>
      <c r="AE412" s="338"/>
      <c r="AF412" s="338"/>
      <c r="AG412" s="338"/>
      <c r="AH412" s="338"/>
      <c r="AI412" s="338"/>
      <c r="AJ412" s="338"/>
      <c r="AK412" s="338"/>
      <c r="AL412" s="338"/>
      <c r="AM412" s="338"/>
      <c r="AN412" s="338"/>
      <c r="AO412" s="338"/>
      <c r="AP412" s="338"/>
      <c r="AQ412" s="338"/>
      <c r="AR412" s="338"/>
      <c r="AS412" s="338"/>
    </row>
    <row r="413" spans="17:45">
      <c r="Q413" s="350"/>
      <c r="R413" s="350"/>
      <c r="S413" s="350"/>
      <c r="T413" s="350"/>
      <c r="U413" s="350"/>
      <c r="V413" s="350"/>
      <c r="W413" s="338"/>
      <c r="X413" s="338"/>
      <c r="Y413" s="338"/>
      <c r="Z413" s="338"/>
      <c r="AA413" s="338"/>
      <c r="AB413" s="338"/>
      <c r="AC413" s="338"/>
      <c r="AD413" s="338"/>
      <c r="AE413" s="338"/>
      <c r="AF413" s="338"/>
      <c r="AG413" s="338"/>
      <c r="AH413" s="338"/>
      <c r="AI413" s="338"/>
      <c r="AJ413" s="338"/>
      <c r="AK413" s="338"/>
      <c r="AL413" s="338"/>
      <c r="AM413" s="338"/>
      <c r="AN413" s="338"/>
      <c r="AO413" s="338"/>
      <c r="AP413" s="338"/>
      <c r="AQ413" s="338"/>
      <c r="AR413" s="338"/>
      <c r="AS413" s="338"/>
    </row>
    <row r="414" spans="17:45">
      <c r="Q414" s="350"/>
      <c r="R414" s="350"/>
      <c r="S414" s="350"/>
      <c r="T414" s="350"/>
      <c r="U414" s="350"/>
      <c r="V414" s="350"/>
      <c r="W414" s="338"/>
      <c r="X414" s="338"/>
      <c r="Y414" s="338"/>
      <c r="Z414" s="338"/>
      <c r="AA414" s="338"/>
      <c r="AB414" s="338"/>
      <c r="AC414" s="338"/>
      <c r="AD414" s="338"/>
      <c r="AE414" s="338"/>
      <c r="AF414" s="338"/>
      <c r="AG414" s="338"/>
      <c r="AH414" s="338"/>
      <c r="AI414" s="338"/>
      <c r="AJ414" s="338"/>
      <c r="AK414" s="338"/>
      <c r="AL414" s="338"/>
      <c r="AM414" s="338"/>
      <c r="AN414" s="338"/>
      <c r="AO414" s="338"/>
      <c r="AP414" s="338"/>
      <c r="AQ414" s="338"/>
      <c r="AR414" s="338"/>
      <c r="AS414" s="338"/>
    </row>
    <row r="415" spans="17:45">
      <c r="Q415" s="350"/>
      <c r="R415" s="350"/>
      <c r="S415" s="350"/>
      <c r="T415" s="350"/>
      <c r="U415" s="350"/>
      <c r="V415" s="350"/>
      <c r="W415" s="338"/>
      <c r="X415" s="338"/>
      <c r="Y415" s="338"/>
      <c r="Z415" s="338"/>
      <c r="AA415" s="338"/>
      <c r="AB415" s="338"/>
      <c r="AC415" s="338"/>
      <c r="AD415" s="338"/>
      <c r="AE415" s="338"/>
      <c r="AF415" s="338"/>
      <c r="AG415" s="338"/>
      <c r="AH415" s="338"/>
      <c r="AI415" s="338"/>
      <c r="AJ415" s="338"/>
      <c r="AK415" s="338"/>
      <c r="AL415" s="338"/>
      <c r="AM415" s="338"/>
      <c r="AN415" s="338"/>
      <c r="AO415" s="338"/>
      <c r="AP415" s="338"/>
      <c r="AQ415" s="338"/>
      <c r="AR415" s="338"/>
      <c r="AS415" s="338"/>
    </row>
    <row r="416" spans="17:45">
      <c r="Q416" s="350"/>
      <c r="R416" s="350"/>
      <c r="S416" s="350"/>
      <c r="T416" s="350"/>
      <c r="U416" s="350"/>
      <c r="V416" s="350"/>
      <c r="W416" s="338"/>
      <c r="X416" s="338"/>
      <c r="Y416" s="338"/>
      <c r="Z416" s="338"/>
      <c r="AA416" s="338"/>
      <c r="AB416" s="338"/>
      <c r="AC416" s="338"/>
      <c r="AD416" s="338"/>
      <c r="AE416" s="338"/>
      <c r="AF416" s="338"/>
      <c r="AG416" s="338"/>
      <c r="AH416" s="338"/>
      <c r="AI416" s="338"/>
      <c r="AJ416" s="338"/>
      <c r="AK416" s="338"/>
      <c r="AL416" s="338"/>
      <c r="AM416" s="338"/>
      <c r="AN416" s="338"/>
      <c r="AO416" s="338"/>
      <c r="AP416" s="338"/>
      <c r="AQ416" s="338"/>
      <c r="AR416" s="338"/>
      <c r="AS416" s="338"/>
    </row>
    <row r="417" spans="17:45">
      <c r="Q417" s="350"/>
      <c r="R417" s="350"/>
      <c r="S417" s="350"/>
      <c r="T417" s="350"/>
      <c r="U417" s="350"/>
      <c r="V417" s="350"/>
      <c r="W417" s="338"/>
      <c r="X417" s="338"/>
      <c r="Y417" s="338"/>
      <c r="Z417" s="338"/>
      <c r="AA417" s="338"/>
      <c r="AB417" s="338"/>
      <c r="AC417" s="338"/>
      <c r="AD417" s="338"/>
      <c r="AE417" s="338"/>
      <c r="AF417" s="338"/>
      <c r="AG417" s="338"/>
      <c r="AH417" s="338"/>
      <c r="AI417" s="338"/>
      <c r="AJ417" s="338"/>
      <c r="AK417" s="338"/>
      <c r="AL417" s="338"/>
      <c r="AM417" s="338"/>
      <c r="AN417" s="338"/>
      <c r="AO417" s="338"/>
      <c r="AP417" s="338"/>
      <c r="AQ417" s="338"/>
      <c r="AR417" s="338"/>
      <c r="AS417" s="338"/>
    </row>
    <row r="418" spans="17:45">
      <c r="Q418" s="350"/>
      <c r="R418" s="350"/>
      <c r="S418" s="350"/>
      <c r="T418" s="350"/>
      <c r="U418" s="350"/>
      <c r="V418" s="350"/>
      <c r="W418" s="338"/>
      <c r="X418" s="338"/>
      <c r="Y418" s="338"/>
      <c r="Z418" s="338"/>
      <c r="AA418" s="338"/>
      <c r="AB418" s="338"/>
      <c r="AC418" s="338"/>
      <c r="AD418" s="338"/>
      <c r="AE418" s="338"/>
      <c r="AF418" s="338"/>
      <c r="AG418" s="338"/>
      <c r="AH418" s="338"/>
      <c r="AI418" s="338"/>
      <c r="AJ418" s="338"/>
      <c r="AK418" s="338"/>
      <c r="AL418" s="338"/>
      <c r="AM418" s="338"/>
      <c r="AN418" s="338"/>
      <c r="AO418" s="338"/>
      <c r="AP418" s="338"/>
      <c r="AQ418" s="338"/>
      <c r="AR418" s="338"/>
      <c r="AS418" s="338"/>
    </row>
    <row r="419" spans="17:45">
      <c r="Q419" s="350"/>
      <c r="R419" s="350"/>
      <c r="S419" s="350"/>
      <c r="T419" s="350"/>
      <c r="U419" s="350"/>
      <c r="V419" s="350"/>
      <c r="W419" s="338"/>
      <c r="X419" s="338"/>
      <c r="Y419" s="338"/>
      <c r="Z419" s="338"/>
      <c r="AA419" s="338"/>
      <c r="AB419" s="338"/>
      <c r="AC419" s="338"/>
      <c r="AD419" s="338"/>
      <c r="AE419" s="338"/>
      <c r="AF419" s="338"/>
      <c r="AG419" s="338"/>
      <c r="AH419" s="338"/>
      <c r="AI419" s="338"/>
      <c r="AJ419" s="338"/>
      <c r="AK419" s="338"/>
      <c r="AL419" s="338"/>
      <c r="AM419" s="338"/>
      <c r="AN419" s="338"/>
      <c r="AO419" s="338"/>
      <c r="AP419" s="338"/>
      <c r="AQ419" s="338"/>
      <c r="AR419" s="338"/>
      <c r="AS419" s="338"/>
    </row>
    <row r="420" spans="17:45">
      <c r="Q420" s="350"/>
      <c r="R420" s="350"/>
      <c r="S420" s="350"/>
      <c r="T420" s="350"/>
      <c r="U420" s="350"/>
      <c r="V420" s="350"/>
      <c r="W420" s="338"/>
      <c r="X420" s="338"/>
      <c r="Y420" s="338"/>
      <c r="Z420" s="338"/>
      <c r="AA420" s="338"/>
      <c r="AB420" s="338"/>
      <c r="AC420" s="338"/>
      <c r="AD420" s="338"/>
      <c r="AE420" s="338"/>
      <c r="AF420" s="338"/>
      <c r="AG420" s="338"/>
      <c r="AH420" s="338"/>
      <c r="AI420" s="338"/>
      <c r="AJ420" s="338"/>
      <c r="AK420" s="338"/>
      <c r="AL420" s="338"/>
      <c r="AM420" s="338"/>
      <c r="AN420" s="338"/>
      <c r="AO420" s="338"/>
      <c r="AP420" s="338"/>
      <c r="AQ420" s="338"/>
      <c r="AR420" s="338"/>
      <c r="AS420" s="338"/>
    </row>
    <row r="421" spans="17:45">
      <c r="Q421" s="350"/>
      <c r="R421" s="350"/>
      <c r="S421" s="350"/>
      <c r="T421" s="350"/>
      <c r="U421" s="350"/>
      <c r="V421" s="350"/>
      <c r="W421" s="338"/>
      <c r="X421" s="338"/>
      <c r="Y421" s="338"/>
      <c r="Z421" s="338"/>
      <c r="AA421" s="338"/>
      <c r="AB421" s="338"/>
      <c r="AC421" s="338"/>
      <c r="AD421" s="338"/>
      <c r="AE421" s="338"/>
      <c r="AF421" s="338"/>
      <c r="AG421" s="338"/>
      <c r="AH421" s="338"/>
      <c r="AI421" s="338"/>
      <c r="AJ421" s="338"/>
      <c r="AK421" s="338"/>
      <c r="AL421" s="338"/>
      <c r="AM421" s="338"/>
      <c r="AN421" s="338"/>
      <c r="AO421" s="338"/>
      <c r="AP421" s="338"/>
      <c r="AQ421" s="338"/>
      <c r="AR421" s="338"/>
      <c r="AS421" s="338"/>
    </row>
    <row r="422" spans="17:45">
      <c r="Q422" s="350"/>
      <c r="R422" s="350"/>
      <c r="S422" s="350"/>
      <c r="T422" s="350"/>
      <c r="U422" s="350"/>
      <c r="V422" s="350"/>
      <c r="W422" s="338"/>
      <c r="X422" s="338"/>
      <c r="Y422" s="338"/>
      <c r="Z422" s="338"/>
      <c r="AA422" s="338"/>
      <c r="AB422" s="338"/>
      <c r="AC422" s="338"/>
      <c r="AD422" s="338"/>
      <c r="AE422" s="338"/>
      <c r="AF422" s="338"/>
      <c r="AG422" s="338"/>
      <c r="AH422" s="338"/>
      <c r="AI422" s="338"/>
      <c r="AJ422" s="338"/>
      <c r="AK422" s="338"/>
      <c r="AL422" s="338"/>
      <c r="AM422" s="338"/>
      <c r="AN422" s="338"/>
      <c r="AO422" s="338"/>
      <c r="AP422" s="338"/>
      <c r="AQ422" s="338"/>
      <c r="AR422" s="338"/>
      <c r="AS422" s="338"/>
    </row>
    <row r="423" spans="17:45">
      <c r="Q423" s="350"/>
      <c r="R423" s="350"/>
      <c r="S423" s="350"/>
      <c r="T423" s="350"/>
      <c r="U423" s="350"/>
      <c r="V423" s="350"/>
      <c r="W423" s="338"/>
      <c r="X423" s="338"/>
      <c r="Y423" s="338"/>
      <c r="Z423" s="338"/>
      <c r="AA423" s="338"/>
      <c r="AB423" s="338"/>
      <c r="AC423" s="338"/>
      <c r="AD423" s="338"/>
      <c r="AE423" s="338"/>
      <c r="AF423" s="338"/>
      <c r="AG423" s="338"/>
      <c r="AH423" s="338"/>
      <c r="AI423" s="338"/>
      <c r="AJ423" s="338"/>
      <c r="AK423" s="338"/>
      <c r="AL423" s="338"/>
      <c r="AM423" s="338"/>
      <c r="AN423" s="338"/>
      <c r="AO423" s="338"/>
      <c r="AP423" s="338"/>
      <c r="AQ423" s="338"/>
      <c r="AR423" s="338"/>
      <c r="AS423" s="338"/>
    </row>
    <row r="424" spans="17:45">
      <c r="Q424" s="350"/>
      <c r="R424" s="350"/>
      <c r="S424" s="350"/>
      <c r="T424" s="350"/>
      <c r="U424" s="350"/>
      <c r="V424" s="350"/>
      <c r="W424" s="338"/>
      <c r="X424" s="338"/>
      <c r="Y424" s="338"/>
      <c r="Z424" s="338"/>
      <c r="AA424" s="338"/>
      <c r="AB424" s="338"/>
      <c r="AC424" s="338"/>
      <c r="AD424" s="338"/>
      <c r="AE424" s="338"/>
      <c r="AF424" s="338"/>
      <c r="AG424" s="338"/>
      <c r="AH424" s="338"/>
      <c r="AI424" s="338"/>
      <c r="AJ424" s="338"/>
      <c r="AK424" s="338"/>
      <c r="AL424" s="338"/>
      <c r="AM424" s="338"/>
      <c r="AN424" s="338"/>
      <c r="AO424" s="338"/>
      <c r="AP424" s="338"/>
      <c r="AQ424" s="338"/>
      <c r="AR424" s="338"/>
      <c r="AS424" s="338"/>
    </row>
    <row r="425" spans="17:45">
      <c r="Q425" s="350"/>
      <c r="R425" s="350"/>
      <c r="S425" s="350"/>
      <c r="T425" s="350"/>
      <c r="U425" s="350"/>
      <c r="V425" s="350"/>
      <c r="W425" s="338"/>
      <c r="X425" s="338"/>
      <c r="Y425" s="338"/>
      <c r="Z425" s="338"/>
      <c r="AA425" s="338"/>
      <c r="AB425" s="338"/>
      <c r="AC425" s="338"/>
      <c r="AD425" s="338"/>
      <c r="AE425" s="338"/>
      <c r="AF425" s="338"/>
      <c r="AG425" s="338"/>
      <c r="AH425" s="338"/>
      <c r="AI425" s="338"/>
      <c r="AJ425" s="338"/>
      <c r="AK425" s="338"/>
      <c r="AL425" s="338"/>
      <c r="AM425" s="338"/>
      <c r="AN425" s="338"/>
      <c r="AO425" s="338"/>
      <c r="AP425" s="338"/>
      <c r="AQ425" s="338"/>
      <c r="AR425" s="338"/>
      <c r="AS425" s="338"/>
    </row>
    <row r="426" spans="17:45">
      <c r="Q426" s="350"/>
      <c r="R426" s="350"/>
      <c r="S426" s="350"/>
      <c r="T426" s="350"/>
      <c r="U426" s="350"/>
      <c r="V426" s="350"/>
      <c r="W426" s="338"/>
      <c r="X426" s="338"/>
      <c r="Y426" s="338"/>
      <c r="Z426" s="338"/>
      <c r="AA426" s="338"/>
      <c r="AB426" s="338"/>
      <c r="AC426" s="338"/>
      <c r="AD426" s="338"/>
      <c r="AE426" s="338"/>
      <c r="AF426" s="338"/>
      <c r="AG426" s="338"/>
      <c r="AH426" s="338"/>
      <c r="AI426" s="338"/>
      <c r="AJ426" s="338"/>
      <c r="AK426" s="338"/>
      <c r="AL426" s="338"/>
      <c r="AM426" s="338"/>
      <c r="AN426" s="338"/>
      <c r="AO426" s="338"/>
      <c r="AP426" s="338"/>
      <c r="AQ426" s="338"/>
      <c r="AR426" s="338"/>
      <c r="AS426" s="338"/>
    </row>
    <row r="427" spans="17:45">
      <c r="Q427" s="350"/>
      <c r="R427" s="350"/>
      <c r="S427" s="350"/>
      <c r="T427" s="350"/>
      <c r="U427" s="350"/>
      <c r="V427" s="350"/>
      <c r="W427" s="338"/>
      <c r="X427" s="338"/>
      <c r="Y427" s="338"/>
      <c r="Z427" s="338"/>
      <c r="AA427" s="338"/>
      <c r="AB427" s="338"/>
      <c r="AC427" s="338"/>
      <c r="AD427" s="338"/>
      <c r="AE427" s="338"/>
      <c r="AF427" s="338"/>
      <c r="AG427" s="338"/>
      <c r="AH427" s="338"/>
      <c r="AI427" s="338"/>
      <c r="AJ427" s="338"/>
      <c r="AK427" s="338"/>
      <c r="AL427" s="338"/>
      <c r="AM427" s="338"/>
      <c r="AN427" s="338"/>
      <c r="AO427" s="338"/>
      <c r="AP427" s="338"/>
      <c r="AQ427" s="338"/>
      <c r="AR427" s="338"/>
      <c r="AS427" s="338"/>
    </row>
    <row r="428" spans="17:45">
      <c r="Q428" s="350"/>
      <c r="R428" s="350"/>
      <c r="S428" s="350"/>
      <c r="T428" s="350"/>
      <c r="U428" s="350"/>
      <c r="V428" s="350"/>
      <c r="W428" s="338"/>
      <c r="X428" s="338"/>
      <c r="Y428" s="338"/>
      <c r="Z428" s="338"/>
      <c r="AA428" s="338"/>
      <c r="AB428" s="338"/>
      <c r="AC428" s="338"/>
      <c r="AD428" s="338"/>
      <c r="AE428" s="338"/>
      <c r="AF428" s="338"/>
      <c r="AG428" s="338"/>
      <c r="AH428" s="338"/>
      <c r="AI428" s="338"/>
      <c r="AJ428" s="338"/>
      <c r="AK428" s="338"/>
      <c r="AL428" s="338"/>
      <c r="AM428" s="338"/>
      <c r="AN428" s="338"/>
      <c r="AO428" s="338"/>
      <c r="AP428" s="338"/>
      <c r="AQ428" s="338"/>
      <c r="AR428" s="338"/>
      <c r="AS428" s="338"/>
    </row>
    <row r="429" spans="17:45">
      <c r="Q429" s="350"/>
      <c r="R429" s="350"/>
      <c r="S429" s="350"/>
      <c r="T429" s="350"/>
      <c r="U429" s="350"/>
      <c r="V429" s="350"/>
      <c r="W429" s="338"/>
      <c r="X429" s="338"/>
      <c r="Y429" s="338"/>
      <c r="Z429" s="338"/>
      <c r="AA429" s="338"/>
      <c r="AB429" s="338"/>
      <c r="AC429" s="338"/>
      <c r="AD429" s="338"/>
      <c r="AE429" s="338"/>
      <c r="AF429" s="338"/>
      <c r="AG429" s="338"/>
      <c r="AH429" s="338"/>
      <c r="AI429" s="338"/>
      <c r="AJ429" s="338"/>
      <c r="AK429" s="338"/>
      <c r="AL429" s="338"/>
      <c r="AM429" s="338"/>
      <c r="AN429" s="338"/>
      <c r="AO429" s="338"/>
      <c r="AP429" s="338"/>
      <c r="AQ429" s="338"/>
      <c r="AR429" s="338"/>
      <c r="AS429" s="338"/>
    </row>
    <row r="430" spans="17:45">
      <c r="Q430" s="350"/>
      <c r="R430" s="350"/>
      <c r="S430" s="350"/>
      <c r="T430" s="350"/>
      <c r="U430" s="350"/>
      <c r="V430" s="350"/>
      <c r="W430" s="338"/>
      <c r="X430" s="338"/>
      <c r="Y430" s="338"/>
      <c r="Z430" s="338"/>
      <c r="AA430" s="338"/>
      <c r="AB430" s="338"/>
      <c r="AC430" s="338"/>
      <c r="AD430" s="338"/>
      <c r="AE430" s="338"/>
      <c r="AF430" s="338"/>
      <c r="AG430" s="338"/>
      <c r="AH430" s="338"/>
      <c r="AI430" s="338"/>
      <c r="AJ430" s="338"/>
      <c r="AK430" s="338"/>
      <c r="AL430" s="338"/>
      <c r="AM430" s="338"/>
      <c r="AN430" s="338"/>
      <c r="AO430" s="338"/>
      <c r="AP430" s="338"/>
      <c r="AQ430" s="338"/>
      <c r="AR430" s="338"/>
      <c r="AS430" s="338"/>
    </row>
    <row r="431" spans="17:45">
      <c r="Q431" s="350"/>
      <c r="R431" s="350"/>
      <c r="S431" s="350"/>
      <c r="T431" s="350"/>
      <c r="U431" s="350"/>
      <c r="V431" s="350"/>
      <c r="W431" s="338"/>
      <c r="X431" s="338"/>
      <c r="Y431" s="338"/>
      <c r="Z431" s="338"/>
      <c r="AA431" s="338"/>
      <c r="AB431" s="338"/>
      <c r="AC431" s="338"/>
      <c r="AD431" s="338"/>
      <c r="AE431" s="338"/>
      <c r="AF431" s="338"/>
      <c r="AG431" s="338"/>
      <c r="AH431" s="338"/>
      <c r="AI431" s="338"/>
      <c r="AJ431" s="338"/>
      <c r="AK431" s="338"/>
      <c r="AL431" s="338"/>
      <c r="AM431" s="338"/>
      <c r="AN431" s="338"/>
      <c r="AO431" s="338"/>
      <c r="AP431" s="338"/>
      <c r="AQ431" s="338"/>
      <c r="AR431" s="338"/>
      <c r="AS431" s="338"/>
    </row>
    <row r="432" spans="17:45">
      <c r="Q432" s="350"/>
      <c r="R432" s="350"/>
      <c r="S432" s="350"/>
      <c r="T432" s="350"/>
      <c r="U432" s="350"/>
      <c r="V432" s="350"/>
      <c r="W432" s="338"/>
      <c r="X432" s="338"/>
      <c r="Y432" s="338"/>
      <c r="Z432" s="338"/>
      <c r="AA432" s="338"/>
      <c r="AB432" s="338"/>
      <c r="AC432" s="338"/>
      <c r="AD432" s="338"/>
      <c r="AE432" s="338"/>
      <c r="AF432" s="338"/>
      <c r="AG432" s="338"/>
      <c r="AH432" s="338"/>
      <c r="AI432" s="338"/>
      <c r="AJ432" s="338"/>
      <c r="AK432" s="338"/>
      <c r="AL432" s="338"/>
      <c r="AM432" s="338"/>
      <c r="AN432" s="338"/>
      <c r="AO432" s="338"/>
      <c r="AP432" s="338"/>
      <c r="AQ432" s="338"/>
      <c r="AR432" s="338"/>
      <c r="AS432" s="338"/>
    </row>
    <row r="433" spans="17:45">
      <c r="Q433" s="350"/>
      <c r="R433" s="350"/>
      <c r="S433" s="350"/>
      <c r="T433" s="350"/>
      <c r="U433" s="350"/>
      <c r="V433" s="350"/>
      <c r="W433" s="338"/>
      <c r="X433" s="338"/>
      <c r="Y433" s="338"/>
      <c r="Z433" s="338"/>
      <c r="AA433" s="338"/>
      <c r="AB433" s="338"/>
      <c r="AC433" s="338"/>
      <c r="AD433" s="338"/>
      <c r="AE433" s="338"/>
      <c r="AF433" s="338"/>
      <c r="AG433" s="338"/>
      <c r="AH433" s="338"/>
      <c r="AI433" s="338"/>
      <c r="AJ433" s="338"/>
      <c r="AK433" s="338"/>
      <c r="AL433" s="338"/>
      <c r="AM433" s="338"/>
      <c r="AN433" s="338"/>
      <c r="AO433" s="338"/>
      <c r="AP433" s="338"/>
      <c r="AQ433" s="338"/>
      <c r="AR433" s="338"/>
      <c r="AS433" s="338"/>
    </row>
    <row r="434" spans="17:45">
      <c r="Q434" s="350"/>
      <c r="R434" s="350"/>
      <c r="S434" s="350"/>
      <c r="T434" s="350"/>
      <c r="U434" s="350"/>
      <c r="V434" s="350"/>
      <c r="W434" s="338"/>
      <c r="X434" s="338"/>
      <c r="Y434" s="338"/>
      <c r="Z434" s="338"/>
      <c r="AA434" s="338"/>
      <c r="AB434" s="338"/>
      <c r="AC434" s="338"/>
      <c r="AD434" s="338"/>
      <c r="AE434" s="338"/>
      <c r="AF434" s="338"/>
      <c r="AG434" s="338"/>
      <c r="AH434" s="338"/>
      <c r="AI434" s="338"/>
      <c r="AJ434" s="338"/>
      <c r="AK434" s="338"/>
      <c r="AL434" s="338"/>
      <c r="AM434" s="338"/>
      <c r="AN434" s="338"/>
      <c r="AO434" s="338"/>
      <c r="AP434" s="338"/>
      <c r="AQ434" s="338"/>
      <c r="AR434" s="338"/>
      <c r="AS434" s="338"/>
    </row>
    <row r="435" spans="17:45">
      <c r="Q435" s="350"/>
      <c r="R435" s="350"/>
      <c r="S435" s="350"/>
      <c r="T435" s="350"/>
      <c r="U435" s="350"/>
      <c r="V435" s="350"/>
      <c r="W435" s="338"/>
      <c r="X435" s="338"/>
      <c r="Y435" s="338"/>
      <c r="Z435" s="338"/>
      <c r="AA435" s="338"/>
      <c r="AB435" s="338"/>
      <c r="AC435" s="338"/>
      <c r="AD435" s="338"/>
      <c r="AE435" s="338"/>
      <c r="AF435" s="338"/>
      <c r="AG435" s="338"/>
      <c r="AH435" s="338"/>
      <c r="AI435" s="338"/>
      <c r="AJ435" s="338"/>
      <c r="AK435" s="338"/>
      <c r="AL435" s="338"/>
      <c r="AM435" s="338"/>
      <c r="AN435" s="338"/>
      <c r="AO435" s="338"/>
      <c r="AP435" s="338"/>
      <c r="AQ435" s="338"/>
      <c r="AR435" s="338"/>
      <c r="AS435" s="338"/>
    </row>
    <row r="436" spans="17:45">
      <c r="Q436" s="350"/>
      <c r="R436" s="350"/>
      <c r="S436" s="350"/>
      <c r="T436" s="350"/>
      <c r="U436" s="350"/>
      <c r="V436" s="350"/>
      <c r="W436" s="338"/>
      <c r="X436" s="338"/>
      <c r="Y436" s="338"/>
      <c r="Z436" s="338"/>
      <c r="AA436" s="338"/>
      <c r="AB436" s="338"/>
      <c r="AC436" s="338"/>
      <c r="AD436" s="338"/>
      <c r="AE436" s="338"/>
      <c r="AF436" s="338"/>
      <c r="AG436" s="338"/>
      <c r="AH436" s="338"/>
      <c r="AI436" s="338"/>
      <c r="AJ436" s="338"/>
      <c r="AK436" s="338"/>
      <c r="AL436" s="338"/>
      <c r="AM436" s="338"/>
      <c r="AN436" s="338"/>
      <c r="AO436" s="338"/>
      <c r="AP436" s="338"/>
      <c r="AQ436" s="338"/>
      <c r="AR436" s="338"/>
      <c r="AS436" s="338"/>
    </row>
    <row r="437" spans="17:45">
      <c r="Q437" s="350"/>
      <c r="R437" s="350"/>
      <c r="S437" s="350"/>
      <c r="T437" s="350"/>
      <c r="U437" s="350"/>
      <c r="V437" s="350"/>
      <c r="W437" s="338"/>
      <c r="X437" s="338"/>
      <c r="Y437" s="338"/>
      <c r="Z437" s="338"/>
      <c r="AA437" s="338"/>
      <c r="AB437" s="338"/>
      <c r="AC437" s="338"/>
      <c r="AD437" s="338"/>
      <c r="AE437" s="338"/>
      <c r="AF437" s="338"/>
      <c r="AG437" s="338"/>
      <c r="AH437" s="338"/>
      <c r="AI437" s="338"/>
      <c r="AJ437" s="338"/>
      <c r="AK437" s="338"/>
      <c r="AL437" s="338"/>
      <c r="AM437" s="338"/>
      <c r="AN437" s="338"/>
      <c r="AO437" s="338"/>
      <c r="AP437" s="338"/>
      <c r="AQ437" s="338"/>
      <c r="AR437" s="338"/>
      <c r="AS437" s="338"/>
    </row>
    <row r="438" spans="17:45">
      <c r="Q438" s="350"/>
      <c r="R438" s="350"/>
      <c r="S438" s="350"/>
      <c r="T438" s="350"/>
      <c r="U438" s="350"/>
      <c r="V438" s="350"/>
      <c r="W438" s="338"/>
      <c r="X438" s="338"/>
      <c r="Y438" s="338"/>
      <c r="Z438" s="338"/>
      <c r="AA438" s="338"/>
      <c r="AB438" s="338"/>
      <c r="AC438" s="338"/>
      <c r="AD438" s="338"/>
      <c r="AE438" s="338"/>
      <c r="AF438" s="338"/>
      <c r="AG438" s="338"/>
      <c r="AH438" s="338"/>
      <c r="AI438" s="338"/>
      <c r="AJ438" s="338"/>
      <c r="AK438" s="338"/>
      <c r="AL438" s="338"/>
      <c r="AM438" s="338"/>
      <c r="AN438" s="338"/>
      <c r="AO438" s="338"/>
      <c r="AP438" s="338"/>
      <c r="AQ438" s="338"/>
      <c r="AR438" s="338"/>
      <c r="AS438" s="338"/>
    </row>
    <row r="439" spans="17:45">
      <c r="Q439" s="350"/>
      <c r="R439" s="350"/>
      <c r="S439" s="350"/>
      <c r="T439" s="350"/>
      <c r="U439" s="350"/>
      <c r="V439" s="350"/>
      <c r="W439" s="338"/>
      <c r="X439" s="338"/>
      <c r="Y439" s="338"/>
      <c r="Z439" s="338"/>
      <c r="AA439" s="338"/>
      <c r="AB439" s="338"/>
      <c r="AC439" s="338"/>
      <c r="AD439" s="338"/>
      <c r="AE439" s="338"/>
      <c r="AF439" s="338"/>
      <c r="AG439" s="338"/>
      <c r="AH439" s="338"/>
      <c r="AI439" s="338"/>
      <c r="AJ439" s="338"/>
      <c r="AK439" s="338"/>
      <c r="AL439" s="338"/>
      <c r="AM439" s="338"/>
      <c r="AN439" s="338"/>
      <c r="AO439" s="338"/>
      <c r="AP439" s="338"/>
      <c r="AQ439" s="338"/>
      <c r="AR439" s="338"/>
      <c r="AS439" s="338"/>
    </row>
    <row r="440" spans="17:45">
      <c r="Q440" s="350"/>
      <c r="R440" s="350"/>
      <c r="S440" s="350"/>
      <c r="T440" s="350"/>
      <c r="U440" s="350"/>
      <c r="V440" s="350"/>
      <c r="W440" s="338"/>
      <c r="X440" s="338"/>
      <c r="Y440" s="338"/>
      <c r="Z440" s="338"/>
      <c r="AA440" s="338"/>
      <c r="AB440" s="338"/>
      <c r="AC440" s="338"/>
      <c r="AD440" s="338"/>
      <c r="AE440" s="338"/>
      <c r="AF440" s="338"/>
      <c r="AG440" s="338"/>
      <c r="AH440" s="338"/>
      <c r="AI440" s="338"/>
      <c r="AJ440" s="338"/>
      <c r="AK440" s="338"/>
      <c r="AL440" s="338"/>
      <c r="AM440" s="338"/>
      <c r="AN440" s="338"/>
      <c r="AO440" s="338"/>
      <c r="AP440" s="338"/>
      <c r="AQ440" s="338"/>
      <c r="AR440" s="338"/>
      <c r="AS440" s="338"/>
    </row>
    <row r="441" spans="17:45">
      <c r="Q441" s="350"/>
      <c r="R441" s="350"/>
      <c r="S441" s="350"/>
      <c r="T441" s="350"/>
      <c r="U441" s="350"/>
      <c r="V441" s="350"/>
      <c r="W441" s="338"/>
      <c r="X441" s="338"/>
      <c r="Y441" s="338"/>
      <c r="Z441" s="338"/>
      <c r="AA441" s="338"/>
      <c r="AB441" s="338"/>
      <c r="AC441" s="338"/>
      <c r="AD441" s="338"/>
      <c r="AE441" s="338"/>
      <c r="AF441" s="338"/>
      <c r="AG441" s="338"/>
      <c r="AH441" s="338"/>
      <c r="AI441" s="338"/>
      <c r="AJ441" s="338"/>
      <c r="AK441" s="338"/>
      <c r="AL441" s="338"/>
      <c r="AM441" s="338"/>
      <c r="AN441" s="338"/>
      <c r="AO441" s="338"/>
      <c r="AP441" s="338"/>
      <c r="AQ441" s="338"/>
      <c r="AR441" s="338"/>
      <c r="AS441" s="338"/>
    </row>
    <row r="442" spans="17:45">
      <c r="Q442" s="350"/>
      <c r="R442" s="350"/>
      <c r="S442" s="350"/>
      <c r="T442" s="350"/>
      <c r="U442" s="350"/>
      <c r="V442" s="350"/>
      <c r="W442" s="338"/>
      <c r="X442" s="338"/>
      <c r="Y442" s="338"/>
      <c r="Z442" s="338"/>
      <c r="AA442" s="338"/>
      <c r="AB442" s="338"/>
      <c r="AC442" s="338"/>
      <c r="AD442" s="338"/>
      <c r="AE442" s="338"/>
      <c r="AF442" s="338"/>
      <c r="AG442" s="338"/>
      <c r="AH442" s="338"/>
      <c r="AI442" s="338"/>
      <c r="AJ442" s="338"/>
      <c r="AK442" s="338"/>
      <c r="AL442" s="338"/>
      <c r="AM442" s="338"/>
      <c r="AN442" s="338"/>
      <c r="AO442" s="338"/>
      <c r="AP442" s="338"/>
      <c r="AQ442" s="338"/>
      <c r="AR442" s="338"/>
      <c r="AS442" s="338"/>
    </row>
    <row r="443" spans="17:45">
      <c r="Q443" s="350"/>
      <c r="R443" s="350"/>
      <c r="S443" s="350"/>
      <c r="T443" s="350"/>
      <c r="U443" s="350"/>
      <c r="V443" s="350"/>
      <c r="W443" s="338"/>
      <c r="X443" s="338"/>
      <c r="Y443" s="338"/>
      <c r="Z443" s="338"/>
      <c r="AA443" s="338"/>
      <c r="AB443" s="338"/>
      <c r="AC443" s="338"/>
      <c r="AD443" s="338"/>
      <c r="AE443" s="338"/>
      <c r="AF443" s="338"/>
      <c r="AG443" s="338"/>
      <c r="AH443" s="338"/>
      <c r="AI443" s="338"/>
      <c r="AJ443" s="338"/>
      <c r="AK443" s="338"/>
      <c r="AL443" s="338"/>
      <c r="AM443" s="338"/>
      <c r="AN443" s="338"/>
      <c r="AO443" s="338"/>
      <c r="AP443" s="338"/>
      <c r="AQ443" s="338"/>
      <c r="AR443" s="338"/>
      <c r="AS443" s="338"/>
    </row>
    <row r="444" spans="17:45">
      <c r="Q444" s="350"/>
      <c r="R444" s="350"/>
      <c r="S444" s="350"/>
      <c r="T444" s="350"/>
      <c r="U444" s="350"/>
      <c r="V444" s="350"/>
      <c r="W444" s="338"/>
      <c r="X444" s="338"/>
      <c r="Y444" s="338"/>
      <c r="Z444" s="338"/>
      <c r="AA444" s="338"/>
      <c r="AB444" s="338"/>
      <c r="AC444" s="338"/>
      <c r="AD444" s="338"/>
      <c r="AE444" s="338"/>
      <c r="AF444" s="338"/>
      <c r="AG444" s="338"/>
      <c r="AH444" s="338"/>
      <c r="AI444" s="338"/>
      <c r="AJ444" s="338"/>
      <c r="AK444" s="338"/>
      <c r="AL444" s="338"/>
      <c r="AM444" s="338"/>
      <c r="AN444" s="338"/>
      <c r="AO444" s="338"/>
      <c r="AP444" s="338"/>
      <c r="AQ444" s="338"/>
      <c r="AR444" s="338"/>
      <c r="AS444" s="338"/>
    </row>
    <row r="445" spans="17:45">
      <c r="Q445" s="350"/>
      <c r="R445" s="350"/>
      <c r="S445" s="350"/>
      <c r="T445" s="350"/>
      <c r="U445" s="350"/>
      <c r="V445" s="350"/>
      <c r="W445" s="338"/>
      <c r="X445" s="338"/>
      <c r="Y445" s="338"/>
      <c r="Z445" s="338"/>
      <c r="AA445" s="338"/>
      <c r="AB445" s="338"/>
      <c r="AC445" s="338"/>
      <c r="AD445" s="338"/>
      <c r="AE445" s="338"/>
      <c r="AF445" s="338"/>
      <c r="AG445" s="338"/>
      <c r="AH445" s="338"/>
      <c r="AI445" s="338"/>
      <c r="AJ445" s="338"/>
      <c r="AK445" s="338"/>
      <c r="AL445" s="338"/>
      <c r="AM445" s="338"/>
      <c r="AN445" s="338"/>
      <c r="AO445" s="338"/>
      <c r="AP445" s="338"/>
      <c r="AQ445" s="338"/>
      <c r="AR445" s="338"/>
      <c r="AS445" s="338"/>
    </row>
    <row r="446" spans="17:45">
      <c r="Q446" s="350"/>
      <c r="R446" s="350"/>
      <c r="S446" s="350"/>
      <c r="T446" s="350"/>
      <c r="U446" s="350"/>
      <c r="V446" s="350"/>
      <c r="W446" s="338"/>
      <c r="X446" s="338"/>
      <c r="Y446" s="338"/>
      <c r="Z446" s="338"/>
      <c r="AA446" s="338"/>
      <c r="AB446" s="338"/>
      <c r="AC446" s="338"/>
      <c r="AD446" s="338"/>
      <c r="AE446" s="338"/>
      <c r="AF446" s="338"/>
      <c r="AG446" s="338"/>
      <c r="AH446" s="338"/>
      <c r="AI446" s="338"/>
      <c r="AJ446" s="338"/>
      <c r="AK446" s="338"/>
      <c r="AL446" s="338"/>
      <c r="AM446" s="338"/>
      <c r="AN446" s="338"/>
      <c r="AO446" s="338"/>
      <c r="AP446" s="338"/>
      <c r="AQ446" s="338"/>
      <c r="AR446" s="338"/>
      <c r="AS446" s="338"/>
    </row>
    <row r="447" spans="17:45">
      <c r="Q447" s="350"/>
      <c r="R447" s="350"/>
      <c r="S447" s="350"/>
      <c r="T447" s="350"/>
      <c r="U447" s="350"/>
      <c r="V447" s="350"/>
      <c r="W447" s="338"/>
      <c r="X447" s="338"/>
      <c r="Y447" s="338"/>
      <c r="Z447" s="338"/>
      <c r="AA447" s="338"/>
      <c r="AB447" s="338"/>
      <c r="AC447" s="338"/>
      <c r="AD447" s="338"/>
      <c r="AE447" s="338"/>
      <c r="AF447" s="338"/>
      <c r="AG447" s="338"/>
      <c r="AH447" s="338"/>
      <c r="AI447" s="338"/>
      <c r="AJ447" s="338"/>
      <c r="AK447" s="338"/>
      <c r="AL447" s="338"/>
      <c r="AM447" s="338"/>
      <c r="AN447" s="338"/>
      <c r="AO447" s="338"/>
      <c r="AP447" s="338"/>
      <c r="AQ447" s="338"/>
      <c r="AR447" s="338"/>
      <c r="AS447" s="338"/>
    </row>
    <row r="448" spans="17:45">
      <c r="Q448" s="350"/>
      <c r="R448" s="350"/>
      <c r="S448" s="350"/>
      <c r="T448" s="350"/>
      <c r="U448" s="350"/>
      <c r="V448" s="350"/>
      <c r="W448" s="338"/>
      <c r="X448" s="338"/>
      <c r="Y448" s="338"/>
      <c r="Z448" s="338"/>
      <c r="AA448" s="338"/>
      <c r="AB448" s="338"/>
      <c r="AC448" s="338"/>
      <c r="AD448" s="338"/>
      <c r="AE448" s="338"/>
      <c r="AF448" s="338"/>
      <c r="AG448" s="338"/>
      <c r="AH448" s="338"/>
      <c r="AI448" s="338"/>
      <c r="AJ448" s="338"/>
      <c r="AK448" s="338"/>
      <c r="AL448" s="338"/>
      <c r="AM448" s="338"/>
      <c r="AN448" s="338"/>
      <c r="AO448" s="338"/>
      <c r="AP448" s="338"/>
      <c r="AQ448" s="338"/>
      <c r="AR448" s="338"/>
      <c r="AS448" s="338"/>
    </row>
    <row r="449" spans="17:45">
      <c r="Q449" s="350"/>
      <c r="R449" s="350"/>
      <c r="S449" s="350"/>
      <c r="T449" s="350"/>
      <c r="U449" s="350"/>
      <c r="V449" s="350"/>
      <c r="W449" s="338"/>
      <c r="X449" s="338"/>
      <c r="Y449" s="338"/>
      <c r="Z449" s="338"/>
      <c r="AA449" s="338"/>
      <c r="AB449" s="338"/>
      <c r="AC449" s="338"/>
      <c r="AD449" s="338"/>
      <c r="AE449" s="338"/>
      <c r="AF449" s="338"/>
      <c r="AG449" s="338"/>
      <c r="AH449" s="338"/>
      <c r="AI449" s="338"/>
      <c r="AJ449" s="338"/>
      <c r="AK449" s="338"/>
      <c r="AL449" s="338"/>
      <c r="AM449" s="338"/>
      <c r="AN449" s="338"/>
      <c r="AO449" s="338"/>
      <c r="AP449" s="338"/>
      <c r="AQ449" s="338"/>
      <c r="AR449" s="338"/>
      <c r="AS449" s="338"/>
    </row>
    <row r="450" spans="17:45">
      <c r="Q450" s="350"/>
      <c r="R450" s="350"/>
      <c r="S450" s="350"/>
      <c r="T450" s="350"/>
      <c r="U450" s="350"/>
      <c r="V450" s="350"/>
      <c r="W450" s="338"/>
      <c r="X450" s="338"/>
      <c r="Y450" s="338"/>
      <c r="Z450" s="338"/>
      <c r="AA450" s="338"/>
      <c r="AB450" s="338"/>
      <c r="AC450" s="338"/>
      <c r="AD450" s="338"/>
      <c r="AE450" s="338"/>
      <c r="AF450" s="338"/>
      <c r="AG450" s="338"/>
      <c r="AH450" s="338"/>
      <c r="AI450" s="338"/>
      <c r="AJ450" s="338"/>
      <c r="AK450" s="338"/>
      <c r="AL450" s="338"/>
      <c r="AM450" s="338"/>
      <c r="AN450" s="338"/>
      <c r="AO450" s="338"/>
      <c r="AP450" s="338"/>
      <c r="AQ450" s="338"/>
      <c r="AR450" s="338"/>
      <c r="AS450" s="338"/>
    </row>
    <row r="451" spans="17:45">
      <c r="Q451" s="350"/>
      <c r="R451" s="350"/>
      <c r="S451" s="350"/>
      <c r="T451" s="350"/>
      <c r="U451" s="350"/>
      <c r="V451" s="350"/>
      <c r="W451" s="338"/>
      <c r="X451" s="338"/>
      <c r="Y451" s="338"/>
      <c r="Z451" s="338"/>
      <c r="AA451" s="338"/>
      <c r="AB451" s="338"/>
      <c r="AC451" s="338"/>
      <c r="AD451" s="338"/>
      <c r="AE451" s="338"/>
      <c r="AF451" s="338"/>
      <c r="AG451" s="338"/>
      <c r="AH451" s="338"/>
      <c r="AI451" s="338"/>
      <c r="AJ451" s="338"/>
      <c r="AK451" s="338"/>
      <c r="AL451" s="338"/>
      <c r="AM451" s="338"/>
      <c r="AN451" s="338"/>
      <c r="AO451" s="338"/>
      <c r="AP451" s="338"/>
      <c r="AQ451" s="338"/>
      <c r="AR451" s="338"/>
      <c r="AS451" s="338"/>
    </row>
    <row r="452" spans="17:45">
      <c r="Q452" s="350"/>
      <c r="R452" s="350"/>
      <c r="S452" s="350"/>
      <c r="T452" s="350"/>
      <c r="U452" s="350"/>
      <c r="V452" s="350"/>
      <c r="W452" s="338"/>
      <c r="X452" s="338"/>
      <c r="Y452" s="338"/>
      <c r="Z452" s="338"/>
      <c r="AA452" s="338"/>
      <c r="AB452" s="338"/>
      <c r="AC452" s="338"/>
      <c r="AD452" s="338"/>
      <c r="AE452" s="338"/>
      <c r="AF452" s="338"/>
      <c r="AG452" s="338"/>
      <c r="AH452" s="338"/>
      <c r="AI452" s="338"/>
      <c r="AJ452" s="338"/>
      <c r="AK452" s="338"/>
      <c r="AL452" s="338"/>
      <c r="AM452" s="338"/>
      <c r="AN452" s="338"/>
      <c r="AO452" s="338"/>
      <c r="AP452" s="338"/>
      <c r="AQ452" s="338"/>
      <c r="AR452" s="338"/>
      <c r="AS452" s="338"/>
    </row>
    <row r="453" spans="17:45">
      <c r="Q453" s="350"/>
      <c r="R453" s="350"/>
      <c r="S453" s="350"/>
      <c r="T453" s="350"/>
      <c r="U453" s="350"/>
      <c r="V453" s="350"/>
      <c r="W453" s="338"/>
      <c r="X453" s="338"/>
      <c r="Y453" s="338"/>
      <c r="Z453" s="338"/>
      <c r="AA453" s="338"/>
      <c r="AB453" s="338"/>
      <c r="AC453" s="338"/>
      <c r="AD453" s="338"/>
      <c r="AE453" s="338"/>
      <c r="AF453" s="338"/>
      <c r="AG453" s="338"/>
      <c r="AH453" s="338"/>
      <c r="AI453" s="338"/>
      <c r="AJ453" s="338"/>
      <c r="AK453" s="338"/>
      <c r="AL453" s="338"/>
      <c r="AM453" s="338"/>
      <c r="AN453" s="338"/>
      <c r="AO453" s="338"/>
      <c r="AP453" s="338"/>
      <c r="AQ453" s="338"/>
      <c r="AR453" s="338"/>
      <c r="AS453" s="338"/>
    </row>
    <row r="454" spans="17:45">
      <c r="Q454" s="350"/>
      <c r="R454" s="350"/>
      <c r="S454" s="350"/>
      <c r="T454" s="350"/>
      <c r="U454" s="350"/>
      <c r="V454" s="350"/>
      <c r="W454" s="338"/>
      <c r="X454" s="338"/>
      <c r="Y454" s="338"/>
      <c r="Z454" s="338"/>
      <c r="AA454" s="338"/>
      <c r="AB454" s="338"/>
      <c r="AC454" s="338"/>
      <c r="AD454" s="338"/>
      <c r="AE454" s="338"/>
      <c r="AF454" s="338"/>
      <c r="AG454" s="338"/>
      <c r="AH454" s="338"/>
      <c r="AI454" s="338"/>
      <c r="AJ454" s="338"/>
      <c r="AK454" s="338"/>
      <c r="AL454" s="338"/>
      <c r="AM454" s="338"/>
      <c r="AN454" s="338"/>
      <c r="AO454" s="338"/>
      <c r="AP454" s="338"/>
      <c r="AQ454" s="338"/>
      <c r="AR454" s="338"/>
      <c r="AS454" s="338"/>
    </row>
    <row r="455" spans="17:45">
      <c r="Q455" s="350"/>
      <c r="R455" s="350"/>
      <c r="S455" s="350"/>
      <c r="T455" s="350"/>
      <c r="U455" s="350"/>
      <c r="V455" s="350"/>
      <c r="W455" s="338"/>
      <c r="X455" s="338"/>
      <c r="Y455" s="338"/>
      <c r="Z455" s="338"/>
      <c r="AA455" s="338"/>
      <c r="AB455" s="338"/>
      <c r="AC455" s="338"/>
      <c r="AD455" s="338"/>
      <c r="AE455" s="338"/>
      <c r="AF455" s="338"/>
      <c r="AG455" s="338"/>
      <c r="AH455" s="338"/>
      <c r="AI455" s="338"/>
      <c r="AJ455" s="338"/>
      <c r="AK455" s="338"/>
      <c r="AL455" s="338"/>
      <c r="AM455" s="338"/>
      <c r="AN455" s="338"/>
      <c r="AO455" s="338"/>
      <c r="AP455" s="338"/>
      <c r="AQ455" s="338"/>
      <c r="AR455" s="338"/>
      <c r="AS455" s="338"/>
    </row>
    <row r="456" spans="17:45">
      <c r="Q456" s="350"/>
      <c r="R456" s="350"/>
      <c r="S456" s="350"/>
      <c r="T456" s="350"/>
      <c r="U456" s="350"/>
      <c r="V456" s="350"/>
      <c r="W456" s="338"/>
      <c r="X456" s="338"/>
      <c r="Y456" s="338"/>
      <c r="Z456" s="338"/>
      <c r="AA456" s="338"/>
      <c r="AB456" s="338"/>
      <c r="AC456" s="338"/>
      <c r="AD456" s="338"/>
      <c r="AE456" s="338"/>
      <c r="AF456" s="338"/>
      <c r="AG456" s="338"/>
      <c r="AH456" s="338"/>
      <c r="AI456" s="338"/>
      <c r="AJ456" s="338"/>
      <c r="AK456" s="338"/>
      <c r="AL456" s="338"/>
      <c r="AM456" s="338"/>
      <c r="AN456" s="338"/>
      <c r="AO456" s="338"/>
      <c r="AP456" s="338"/>
      <c r="AQ456" s="338"/>
      <c r="AR456" s="338"/>
      <c r="AS456" s="338"/>
    </row>
    <row r="457" spans="17:45">
      <c r="Q457" s="350"/>
      <c r="R457" s="350"/>
      <c r="S457" s="350"/>
      <c r="T457" s="350"/>
      <c r="U457" s="350"/>
      <c r="V457" s="350"/>
      <c r="W457" s="338"/>
      <c r="X457" s="338"/>
      <c r="Y457" s="338"/>
      <c r="Z457" s="338"/>
      <c r="AA457" s="338"/>
      <c r="AB457" s="338"/>
      <c r="AC457" s="338"/>
      <c r="AD457" s="338"/>
      <c r="AE457" s="338"/>
      <c r="AF457" s="338"/>
      <c r="AG457" s="338"/>
      <c r="AH457" s="338"/>
      <c r="AI457" s="338"/>
      <c r="AJ457" s="338"/>
      <c r="AK457" s="338"/>
      <c r="AL457" s="338"/>
      <c r="AM457" s="338"/>
      <c r="AN457" s="338"/>
      <c r="AO457" s="338"/>
      <c r="AP457" s="338"/>
      <c r="AQ457" s="338"/>
      <c r="AR457" s="338"/>
      <c r="AS457" s="338"/>
    </row>
    <row r="458" spans="17:45">
      <c r="Q458" s="350"/>
      <c r="R458" s="350"/>
      <c r="S458" s="350"/>
      <c r="T458" s="350"/>
      <c r="U458" s="350"/>
      <c r="V458" s="350"/>
      <c r="W458" s="338"/>
      <c r="X458" s="338"/>
      <c r="Y458" s="338"/>
      <c r="Z458" s="338"/>
      <c r="AA458" s="338"/>
      <c r="AB458" s="338"/>
      <c r="AC458" s="338"/>
      <c r="AD458" s="338"/>
      <c r="AE458" s="338"/>
      <c r="AF458" s="338"/>
      <c r="AG458" s="338"/>
      <c r="AH458" s="338"/>
      <c r="AI458" s="338"/>
      <c r="AJ458" s="338"/>
      <c r="AK458" s="338"/>
      <c r="AL458" s="338"/>
      <c r="AM458" s="338"/>
      <c r="AN458" s="338"/>
      <c r="AO458" s="338"/>
      <c r="AP458" s="338"/>
      <c r="AQ458" s="338"/>
      <c r="AR458" s="338"/>
      <c r="AS458" s="338"/>
    </row>
    <row r="459" spans="17:45">
      <c r="Q459" s="350"/>
      <c r="R459" s="350"/>
      <c r="S459" s="350"/>
      <c r="T459" s="350"/>
      <c r="U459" s="350"/>
      <c r="V459" s="350"/>
      <c r="W459" s="338"/>
      <c r="X459" s="338"/>
      <c r="Y459" s="338"/>
      <c r="Z459" s="338"/>
      <c r="AA459" s="338"/>
      <c r="AB459" s="338"/>
      <c r="AC459" s="338"/>
      <c r="AD459" s="338"/>
      <c r="AE459" s="338"/>
      <c r="AF459" s="338"/>
      <c r="AG459" s="338"/>
      <c r="AH459" s="338"/>
      <c r="AI459" s="338"/>
      <c r="AJ459" s="338"/>
      <c r="AK459" s="338"/>
      <c r="AL459" s="338"/>
      <c r="AM459" s="338"/>
      <c r="AN459" s="338"/>
      <c r="AO459" s="338"/>
      <c r="AP459" s="338"/>
      <c r="AQ459" s="338"/>
      <c r="AR459" s="338"/>
      <c r="AS459" s="338"/>
    </row>
    <row r="460" spans="17:45">
      <c r="Q460" s="350"/>
      <c r="R460" s="350"/>
      <c r="S460" s="350"/>
      <c r="T460" s="350"/>
      <c r="U460" s="350"/>
      <c r="V460" s="350"/>
      <c r="W460" s="338"/>
      <c r="X460" s="338"/>
      <c r="Y460" s="338"/>
      <c r="Z460" s="338"/>
      <c r="AA460" s="338"/>
      <c r="AB460" s="338"/>
      <c r="AC460" s="338"/>
      <c r="AD460" s="338"/>
      <c r="AE460" s="338"/>
      <c r="AF460" s="338"/>
      <c r="AG460" s="338"/>
      <c r="AH460" s="338"/>
      <c r="AI460" s="338"/>
      <c r="AJ460" s="338"/>
      <c r="AK460" s="338"/>
      <c r="AL460" s="338"/>
      <c r="AM460" s="338"/>
      <c r="AN460" s="338"/>
      <c r="AO460" s="338"/>
      <c r="AP460" s="338"/>
      <c r="AQ460" s="338"/>
      <c r="AR460" s="338"/>
      <c r="AS460" s="338"/>
    </row>
    <row r="461" spans="17:45">
      <c r="Q461" s="350"/>
      <c r="R461" s="350"/>
      <c r="S461" s="350"/>
      <c r="T461" s="350"/>
      <c r="U461" s="350"/>
      <c r="V461" s="350"/>
      <c r="W461" s="338"/>
      <c r="X461" s="338"/>
      <c r="Y461" s="338"/>
      <c r="Z461" s="338"/>
      <c r="AA461" s="338"/>
      <c r="AB461" s="338"/>
      <c r="AC461" s="338"/>
      <c r="AD461" s="338"/>
      <c r="AE461" s="338"/>
      <c r="AF461" s="338"/>
      <c r="AG461" s="338"/>
      <c r="AH461" s="338"/>
      <c r="AI461" s="338"/>
      <c r="AJ461" s="338"/>
      <c r="AK461" s="338"/>
      <c r="AL461" s="338"/>
      <c r="AM461" s="338"/>
      <c r="AN461" s="338"/>
      <c r="AO461" s="338"/>
      <c r="AP461" s="338"/>
      <c r="AQ461" s="338"/>
      <c r="AR461" s="338"/>
      <c r="AS461" s="338"/>
    </row>
    <row r="462" spans="17:45">
      <c r="Q462" s="350"/>
      <c r="R462" s="350"/>
      <c r="S462" s="350"/>
      <c r="T462" s="350"/>
      <c r="U462" s="350"/>
      <c r="V462" s="350"/>
      <c r="W462" s="338"/>
      <c r="X462" s="338"/>
      <c r="Y462" s="338"/>
      <c r="Z462" s="338"/>
      <c r="AA462" s="338"/>
      <c r="AB462" s="338"/>
      <c r="AC462" s="338"/>
      <c r="AD462" s="338"/>
      <c r="AE462" s="338"/>
      <c r="AF462" s="338"/>
      <c r="AG462" s="338"/>
      <c r="AH462" s="338"/>
      <c r="AI462" s="338"/>
      <c r="AJ462" s="338"/>
      <c r="AK462" s="338"/>
      <c r="AL462" s="338"/>
      <c r="AM462" s="338"/>
      <c r="AN462" s="338"/>
      <c r="AO462" s="338"/>
      <c r="AP462" s="338"/>
      <c r="AQ462" s="338"/>
      <c r="AR462" s="338"/>
      <c r="AS462" s="338"/>
    </row>
    <row r="463" spans="17:45">
      <c r="Q463" s="350"/>
      <c r="R463" s="350"/>
      <c r="S463" s="350"/>
      <c r="T463" s="350"/>
      <c r="U463" s="350"/>
      <c r="V463" s="350"/>
      <c r="W463" s="338"/>
      <c r="X463" s="338"/>
      <c r="Y463" s="338"/>
      <c r="Z463" s="338"/>
      <c r="AA463" s="338"/>
      <c r="AB463" s="338"/>
      <c r="AC463" s="338"/>
      <c r="AD463" s="338"/>
      <c r="AE463" s="338"/>
      <c r="AF463" s="338"/>
      <c r="AG463" s="338"/>
      <c r="AH463" s="338"/>
      <c r="AI463" s="338"/>
      <c r="AJ463" s="338"/>
      <c r="AK463" s="338"/>
      <c r="AL463" s="338"/>
      <c r="AM463" s="338"/>
      <c r="AN463" s="338"/>
      <c r="AO463" s="338"/>
      <c r="AP463" s="338"/>
      <c r="AQ463" s="338"/>
      <c r="AR463" s="338"/>
      <c r="AS463" s="338"/>
    </row>
    <row r="464" spans="17:45">
      <c r="Q464" s="350"/>
      <c r="R464" s="350"/>
      <c r="S464" s="350"/>
      <c r="T464" s="350"/>
      <c r="U464" s="350"/>
      <c r="V464" s="350"/>
      <c r="W464" s="338"/>
      <c r="X464" s="338"/>
      <c r="Y464" s="338"/>
      <c r="Z464" s="338"/>
      <c r="AA464" s="338"/>
      <c r="AB464" s="338"/>
      <c r="AC464" s="338"/>
      <c r="AD464" s="338"/>
      <c r="AE464" s="338"/>
      <c r="AF464" s="338"/>
      <c r="AG464" s="338"/>
      <c r="AH464" s="338"/>
      <c r="AI464" s="338"/>
      <c r="AJ464" s="338"/>
      <c r="AK464" s="338"/>
      <c r="AL464" s="338"/>
      <c r="AM464" s="338"/>
      <c r="AN464" s="338"/>
      <c r="AO464" s="338"/>
      <c r="AP464" s="338"/>
      <c r="AQ464" s="338"/>
      <c r="AR464" s="338"/>
      <c r="AS464" s="338"/>
    </row>
    <row r="465" spans="17:45">
      <c r="Q465" s="350"/>
      <c r="R465" s="350"/>
      <c r="S465" s="350"/>
      <c r="T465" s="350"/>
      <c r="U465" s="350"/>
      <c r="V465" s="350"/>
      <c r="W465" s="338"/>
      <c r="X465" s="338"/>
      <c r="Y465" s="338"/>
      <c r="Z465" s="338"/>
      <c r="AA465" s="338"/>
      <c r="AB465" s="338"/>
      <c r="AC465" s="338"/>
      <c r="AD465" s="338"/>
      <c r="AE465" s="338"/>
      <c r="AF465" s="338"/>
      <c r="AG465" s="338"/>
      <c r="AH465" s="338"/>
      <c r="AI465" s="338"/>
      <c r="AJ465" s="338"/>
      <c r="AK465" s="338"/>
      <c r="AL465" s="338"/>
      <c r="AM465" s="338"/>
      <c r="AN465" s="338"/>
      <c r="AO465" s="338"/>
      <c r="AP465" s="338"/>
      <c r="AQ465" s="338"/>
      <c r="AR465" s="338"/>
      <c r="AS465" s="338"/>
    </row>
    <row r="466" spans="17:45">
      <c r="Q466" s="350"/>
      <c r="R466" s="350"/>
      <c r="S466" s="350"/>
      <c r="T466" s="350"/>
      <c r="U466" s="350"/>
      <c r="V466" s="350"/>
      <c r="W466" s="338"/>
      <c r="X466" s="338"/>
      <c r="Y466" s="338"/>
      <c r="Z466" s="338"/>
      <c r="AA466" s="338"/>
      <c r="AB466" s="338"/>
      <c r="AC466" s="338"/>
      <c r="AD466" s="338"/>
      <c r="AE466" s="338"/>
      <c r="AF466" s="338"/>
      <c r="AG466" s="338"/>
      <c r="AH466" s="338"/>
      <c r="AI466" s="338"/>
      <c r="AJ466" s="338"/>
      <c r="AK466" s="338"/>
      <c r="AL466" s="338"/>
      <c r="AM466" s="338"/>
      <c r="AN466" s="338"/>
      <c r="AO466" s="338"/>
      <c r="AP466" s="338"/>
      <c r="AQ466" s="338"/>
      <c r="AR466" s="338"/>
      <c r="AS466" s="338"/>
    </row>
    <row r="467" spans="17:45">
      <c r="Q467" s="350"/>
      <c r="R467" s="350"/>
      <c r="S467" s="350"/>
      <c r="T467" s="350"/>
      <c r="U467" s="350"/>
      <c r="V467" s="350"/>
      <c r="W467" s="338"/>
      <c r="X467" s="338"/>
      <c r="Y467" s="338"/>
      <c r="Z467" s="338"/>
      <c r="AA467" s="338"/>
      <c r="AB467" s="338"/>
      <c r="AC467" s="338"/>
      <c r="AD467" s="338"/>
      <c r="AE467" s="338"/>
      <c r="AF467" s="338"/>
      <c r="AG467" s="338"/>
      <c r="AH467" s="338"/>
      <c r="AI467" s="338"/>
      <c r="AJ467" s="338"/>
      <c r="AK467" s="338"/>
      <c r="AL467" s="338"/>
      <c r="AM467" s="338"/>
      <c r="AN467" s="338"/>
      <c r="AO467" s="338"/>
      <c r="AP467" s="338"/>
      <c r="AQ467" s="338"/>
      <c r="AR467" s="338"/>
      <c r="AS467" s="338"/>
    </row>
    <row r="468" spans="17:45">
      <c r="Q468" s="350"/>
      <c r="R468" s="350"/>
      <c r="S468" s="350"/>
      <c r="T468" s="350"/>
      <c r="U468" s="350"/>
      <c r="V468" s="350"/>
      <c r="W468" s="338"/>
      <c r="X468" s="338"/>
      <c r="Y468" s="338"/>
      <c r="Z468" s="338"/>
      <c r="AA468" s="338"/>
      <c r="AB468" s="338"/>
      <c r="AC468" s="338"/>
      <c r="AD468" s="338"/>
      <c r="AE468" s="338"/>
      <c r="AF468" s="338"/>
      <c r="AG468" s="338"/>
      <c r="AH468" s="338"/>
      <c r="AI468" s="338"/>
      <c r="AJ468" s="338"/>
      <c r="AK468" s="338"/>
      <c r="AL468" s="338"/>
      <c r="AM468" s="338"/>
      <c r="AN468" s="338"/>
      <c r="AO468" s="338"/>
      <c r="AP468" s="338"/>
      <c r="AQ468" s="338"/>
      <c r="AR468" s="338"/>
      <c r="AS468" s="338"/>
    </row>
    <row r="469" spans="17:45">
      <c r="Q469" s="350"/>
      <c r="R469" s="350"/>
      <c r="S469" s="350"/>
      <c r="T469" s="350"/>
      <c r="U469" s="350"/>
      <c r="V469" s="350"/>
      <c r="W469" s="338"/>
      <c r="X469" s="338"/>
      <c r="Y469" s="338"/>
      <c r="Z469" s="338"/>
      <c r="AA469" s="338"/>
      <c r="AB469" s="338"/>
      <c r="AC469" s="338"/>
      <c r="AD469" s="338"/>
      <c r="AE469" s="338"/>
      <c r="AF469" s="338"/>
      <c r="AG469" s="338"/>
      <c r="AH469" s="338"/>
      <c r="AI469" s="338"/>
      <c r="AJ469" s="338"/>
      <c r="AK469" s="338"/>
      <c r="AL469" s="338"/>
      <c r="AM469" s="338"/>
      <c r="AN469" s="338"/>
      <c r="AO469" s="338"/>
      <c r="AP469" s="338"/>
      <c r="AQ469" s="338"/>
      <c r="AR469" s="338"/>
      <c r="AS469" s="338"/>
    </row>
    <row r="470" spans="17:45">
      <c r="Q470" s="350"/>
      <c r="R470" s="350"/>
      <c r="S470" s="350"/>
      <c r="T470" s="350"/>
      <c r="U470" s="350"/>
      <c r="V470" s="350"/>
      <c r="W470" s="338"/>
      <c r="X470" s="338"/>
      <c r="Y470" s="338"/>
      <c r="Z470" s="338"/>
      <c r="AA470" s="338"/>
      <c r="AB470" s="338"/>
      <c r="AC470" s="338"/>
      <c r="AD470" s="338"/>
      <c r="AE470" s="338"/>
      <c r="AF470" s="338"/>
      <c r="AG470" s="338"/>
      <c r="AH470" s="338"/>
      <c r="AI470" s="338"/>
      <c r="AJ470" s="338"/>
      <c r="AK470" s="338"/>
      <c r="AL470" s="338"/>
      <c r="AM470" s="338"/>
      <c r="AN470" s="338"/>
      <c r="AO470" s="338"/>
      <c r="AP470" s="338"/>
      <c r="AQ470" s="338"/>
      <c r="AR470" s="338"/>
      <c r="AS470" s="338"/>
    </row>
    <row r="471" spans="17:45">
      <c r="Q471" s="350"/>
      <c r="R471" s="350"/>
      <c r="S471" s="350"/>
      <c r="T471" s="350"/>
      <c r="U471" s="350"/>
      <c r="V471" s="350"/>
      <c r="W471" s="338"/>
      <c r="X471" s="338"/>
      <c r="Y471" s="338"/>
      <c r="Z471" s="338"/>
      <c r="AA471" s="338"/>
      <c r="AB471" s="338"/>
      <c r="AC471" s="338"/>
      <c r="AD471" s="338"/>
      <c r="AE471" s="338"/>
      <c r="AF471" s="338"/>
      <c r="AG471" s="338"/>
      <c r="AH471" s="338"/>
      <c r="AI471" s="338"/>
      <c r="AJ471" s="338"/>
      <c r="AK471" s="338"/>
      <c r="AL471" s="338"/>
      <c r="AM471" s="338"/>
      <c r="AN471" s="338"/>
      <c r="AO471" s="338"/>
      <c r="AP471" s="338"/>
      <c r="AQ471" s="338"/>
      <c r="AR471" s="338"/>
      <c r="AS471" s="338"/>
    </row>
    <row r="472" spans="17:45">
      <c r="Q472" s="350"/>
      <c r="R472" s="350"/>
      <c r="S472" s="350"/>
      <c r="T472" s="350"/>
      <c r="U472" s="350"/>
      <c r="V472" s="350"/>
      <c r="W472" s="338"/>
      <c r="X472" s="338"/>
      <c r="Y472" s="338"/>
      <c r="Z472" s="338"/>
      <c r="AA472" s="338"/>
      <c r="AB472" s="338"/>
      <c r="AC472" s="338"/>
      <c r="AD472" s="338"/>
      <c r="AE472" s="338"/>
      <c r="AF472" s="338"/>
      <c r="AG472" s="338"/>
      <c r="AH472" s="338"/>
      <c r="AI472" s="338"/>
      <c r="AJ472" s="338"/>
      <c r="AK472" s="338"/>
      <c r="AL472" s="338"/>
      <c r="AM472" s="338"/>
      <c r="AN472" s="338"/>
      <c r="AO472" s="338"/>
      <c r="AP472" s="338"/>
      <c r="AQ472" s="338"/>
      <c r="AR472" s="338"/>
      <c r="AS472" s="338"/>
    </row>
    <row r="473" spans="17:45">
      <c r="Q473" s="350"/>
      <c r="R473" s="350"/>
      <c r="S473" s="350"/>
      <c r="T473" s="350"/>
      <c r="U473" s="350"/>
      <c r="V473" s="350"/>
      <c r="W473" s="338"/>
      <c r="X473" s="338"/>
      <c r="Y473" s="338"/>
      <c r="Z473" s="338"/>
      <c r="AA473" s="338"/>
      <c r="AB473" s="338"/>
      <c r="AC473" s="338"/>
      <c r="AD473" s="338"/>
      <c r="AE473" s="338"/>
      <c r="AF473" s="338"/>
      <c r="AG473" s="338"/>
      <c r="AH473" s="338"/>
      <c r="AI473" s="338"/>
      <c r="AJ473" s="338"/>
      <c r="AK473" s="338"/>
      <c r="AL473" s="338"/>
      <c r="AM473" s="338"/>
      <c r="AN473" s="338"/>
      <c r="AO473" s="338"/>
      <c r="AP473" s="338"/>
      <c r="AQ473" s="338"/>
      <c r="AR473" s="338"/>
      <c r="AS473" s="338"/>
    </row>
    <row r="474" spans="17:45">
      <c r="Q474" s="350"/>
      <c r="R474" s="350"/>
      <c r="S474" s="350"/>
      <c r="T474" s="350"/>
      <c r="U474" s="350"/>
      <c r="V474" s="350"/>
      <c r="W474" s="338"/>
      <c r="X474" s="338"/>
      <c r="Y474" s="338"/>
      <c r="Z474" s="338"/>
      <c r="AA474" s="338"/>
      <c r="AB474" s="338"/>
      <c r="AC474" s="338"/>
      <c r="AD474" s="338"/>
      <c r="AE474" s="338"/>
      <c r="AF474" s="338"/>
      <c r="AG474" s="338"/>
      <c r="AH474" s="338"/>
      <c r="AI474" s="338"/>
      <c r="AJ474" s="338"/>
      <c r="AK474" s="338"/>
      <c r="AL474" s="338"/>
      <c r="AM474" s="338"/>
      <c r="AN474" s="338"/>
      <c r="AO474" s="338"/>
      <c r="AP474" s="338"/>
      <c r="AQ474" s="338"/>
      <c r="AR474" s="338"/>
      <c r="AS474" s="338"/>
    </row>
    <row r="475" spans="17:45">
      <c r="Q475" s="350"/>
      <c r="R475" s="350"/>
      <c r="S475" s="350"/>
      <c r="T475" s="350"/>
      <c r="U475" s="350"/>
      <c r="V475" s="350"/>
      <c r="W475" s="338"/>
      <c r="X475" s="338"/>
      <c r="Y475" s="338"/>
      <c r="Z475" s="338"/>
      <c r="AA475" s="338"/>
      <c r="AB475" s="338"/>
      <c r="AC475" s="338"/>
      <c r="AD475" s="338"/>
      <c r="AE475" s="338"/>
      <c r="AF475" s="338"/>
      <c r="AG475" s="338"/>
      <c r="AH475" s="338"/>
      <c r="AI475" s="338"/>
      <c r="AJ475" s="338"/>
      <c r="AK475" s="338"/>
      <c r="AL475" s="338"/>
      <c r="AM475" s="338"/>
      <c r="AN475" s="338"/>
      <c r="AO475" s="338"/>
      <c r="AP475" s="338"/>
      <c r="AQ475" s="338"/>
      <c r="AR475" s="338"/>
      <c r="AS475" s="338"/>
    </row>
    <row r="476" spans="17:45">
      <c r="Q476" s="350"/>
      <c r="R476" s="350"/>
      <c r="S476" s="350"/>
      <c r="T476" s="350"/>
      <c r="U476" s="350"/>
      <c r="V476" s="350"/>
      <c r="W476" s="338"/>
      <c r="X476" s="338"/>
      <c r="Y476" s="338"/>
      <c r="Z476" s="338"/>
      <c r="AA476" s="338"/>
      <c r="AB476" s="338"/>
      <c r="AC476" s="338"/>
      <c r="AD476" s="338"/>
      <c r="AE476" s="338"/>
      <c r="AF476" s="338"/>
      <c r="AG476" s="338"/>
      <c r="AH476" s="338"/>
      <c r="AI476" s="338"/>
      <c r="AJ476" s="338"/>
      <c r="AK476" s="338"/>
      <c r="AL476" s="338"/>
      <c r="AM476" s="338"/>
      <c r="AN476" s="338"/>
      <c r="AO476" s="338"/>
      <c r="AP476" s="338"/>
      <c r="AQ476" s="338"/>
      <c r="AR476" s="338"/>
      <c r="AS476" s="338"/>
    </row>
    <row r="477" spans="17:45">
      <c r="Q477" s="350"/>
      <c r="R477" s="350"/>
      <c r="S477" s="350"/>
      <c r="T477" s="350"/>
      <c r="U477" s="350"/>
      <c r="V477" s="350"/>
      <c r="W477" s="338"/>
      <c r="X477" s="338"/>
      <c r="Y477" s="338"/>
      <c r="Z477" s="338"/>
      <c r="AA477" s="338"/>
      <c r="AB477" s="338"/>
      <c r="AC477" s="338"/>
      <c r="AD477" s="338"/>
      <c r="AE477" s="338"/>
      <c r="AF477" s="338"/>
      <c r="AG477" s="338"/>
      <c r="AH477" s="338"/>
      <c r="AI477" s="338"/>
      <c r="AJ477" s="338"/>
      <c r="AK477" s="338"/>
      <c r="AL477" s="338"/>
      <c r="AM477" s="338"/>
      <c r="AN477" s="338"/>
      <c r="AO477" s="338"/>
      <c r="AP477" s="338"/>
      <c r="AQ477" s="338"/>
      <c r="AR477" s="338"/>
      <c r="AS477" s="338"/>
    </row>
    <row r="478" spans="17:45">
      <c r="Q478" s="350"/>
      <c r="R478" s="350"/>
      <c r="S478" s="350"/>
      <c r="T478" s="350"/>
      <c r="U478" s="350"/>
      <c r="V478" s="350"/>
      <c r="W478" s="338"/>
      <c r="X478" s="338"/>
      <c r="Y478" s="338"/>
      <c r="Z478" s="338"/>
      <c r="AA478" s="338"/>
      <c r="AB478" s="338"/>
      <c r="AC478" s="338"/>
      <c r="AD478" s="338"/>
      <c r="AE478" s="338"/>
      <c r="AF478" s="338"/>
      <c r="AG478" s="338"/>
      <c r="AH478" s="338"/>
      <c r="AI478" s="338"/>
      <c r="AJ478" s="338"/>
      <c r="AK478" s="338"/>
      <c r="AL478" s="338"/>
      <c r="AM478" s="338"/>
      <c r="AN478" s="338"/>
      <c r="AO478" s="338"/>
      <c r="AP478" s="338"/>
      <c r="AQ478" s="338"/>
      <c r="AR478" s="338"/>
      <c r="AS478" s="338"/>
    </row>
    <row r="479" spans="17:45">
      <c r="Q479" s="350"/>
      <c r="R479" s="350"/>
      <c r="S479" s="350"/>
      <c r="T479" s="350"/>
      <c r="U479" s="350"/>
      <c r="V479" s="350"/>
      <c r="W479" s="338"/>
      <c r="X479" s="338"/>
      <c r="Y479" s="338"/>
      <c r="Z479" s="338"/>
      <c r="AA479" s="338"/>
      <c r="AB479" s="338"/>
      <c r="AC479" s="338"/>
      <c r="AD479" s="338"/>
      <c r="AE479" s="338"/>
      <c r="AF479" s="338"/>
      <c r="AG479" s="338"/>
      <c r="AH479" s="338"/>
      <c r="AI479" s="338"/>
      <c r="AJ479" s="338"/>
      <c r="AK479" s="338"/>
      <c r="AL479" s="338"/>
      <c r="AM479" s="338"/>
      <c r="AN479" s="338"/>
      <c r="AO479" s="338"/>
      <c r="AP479" s="338"/>
      <c r="AQ479" s="338"/>
      <c r="AR479" s="338"/>
      <c r="AS479" s="338"/>
    </row>
    <row r="480" spans="17:45">
      <c r="Q480" s="350"/>
      <c r="R480" s="350"/>
      <c r="S480" s="350"/>
      <c r="T480" s="350"/>
      <c r="U480" s="350"/>
      <c r="V480" s="350"/>
      <c r="W480" s="338"/>
      <c r="X480" s="338"/>
      <c r="Y480" s="338"/>
      <c r="Z480" s="338"/>
      <c r="AA480" s="338"/>
      <c r="AB480" s="338"/>
      <c r="AC480" s="338"/>
      <c r="AD480" s="338"/>
      <c r="AE480" s="338"/>
      <c r="AF480" s="338"/>
      <c r="AG480" s="338"/>
      <c r="AH480" s="338"/>
      <c r="AI480" s="338"/>
      <c r="AJ480" s="338"/>
      <c r="AK480" s="338"/>
      <c r="AL480" s="338"/>
      <c r="AM480" s="338"/>
      <c r="AN480" s="338"/>
      <c r="AO480" s="338"/>
      <c r="AP480" s="338"/>
      <c r="AQ480" s="338"/>
      <c r="AR480" s="338"/>
      <c r="AS480" s="338"/>
    </row>
    <row r="481" spans="17:45">
      <c r="Q481" s="350"/>
      <c r="R481" s="350"/>
      <c r="S481" s="350"/>
      <c r="T481" s="350"/>
      <c r="U481" s="350"/>
      <c r="V481" s="350"/>
      <c r="W481" s="338"/>
      <c r="X481" s="338"/>
      <c r="Y481" s="338"/>
      <c r="Z481" s="338"/>
      <c r="AA481" s="338"/>
      <c r="AB481" s="338"/>
      <c r="AC481" s="338"/>
      <c r="AD481" s="338"/>
      <c r="AE481" s="338"/>
      <c r="AF481" s="338"/>
      <c r="AG481" s="338"/>
      <c r="AH481" s="338"/>
      <c r="AI481" s="338"/>
      <c r="AJ481" s="338"/>
      <c r="AK481" s="338"/>
      <c r="AL481" s="338"/>
      <c r="AM481" s="338"/>
      <c r="AN481" s="338"/>
      <c r="AO481" s="338"/>
      <c r="AP481" s="338"/>
      <c r="AQ481" s="338"/>
      <c r="AR481" s="338"/>
      <c r="AS481" s="338"/>
    </row>
    <row r="482" spans="17:45">
      <c r="Q482" s="350"/>
      <c r="R482" s="350"/>
      <c r="S482" s="350"/>
      <c r="T482" s="350"/>
      <c r="U482" s="350"/>
      <c r="V482" s="350"/>
      <c r="W482" s="338"/>
      <c r="X482" s="338"/>
      <c r="Y482" s="338"/>
      <c r="Z482" s="338"/>
      <c r="AA482" s="338"/>
      <c r="AB482" s="338"/>
      <c r="AC482" s="338"/>
      <c r="AD482" s="338"/>
      <c r="AE482" s="338"/>
      <c r="AF482" s="338"/>
      <c r="AG482" s="338"/>
      <c r="AH482" s="338"/>
      <c r="AI482" s="338"/>
      <c r="AJ482" s="338"/>
      <c r="AK482" s="338"/>
      <c r="AL482" s="338"/>
      <c r="AM482" s="338"/>
      <c r="AN482" s="338"/>
      <c r="AO482" s="338"/>
      <c r="AP482" s="338"/>
      <c r="AQ482" s="338"/>
      <c r="AR482" s="338"/>
      <c r="AS482" s="338"/>
    </row>
    <row r="483" spans="17:45">
      <c r="Q483" s="350"/>
      <c r="R483" s="350"/>
      <c r="S483" s="350"/>
      <c r="T483" s="350"/>
      <c r="U483" s="350"/>
      <c r="V483" s="350"/>
      <c r="W483" s="338"/>
      <c r="X483" s="338"/>
      <c r="Y483" s="338"/>
      <c r="Z483" s="338"/>
      <c r="AA483" s="338"/>
      <c r="AB483" s="338"/>
      <c r="AC483" s="338"/>
      <c r="AD483" s="338"/>
      <c r="AE483" s="338"/>
      <c r="AF483" s="338"/>
      <c r="AG483" s="338"/>
      <c r="AH483" s="338"/>
      <c r="AI483" s="338"/>
      <c r="AJ483" s="338"/>
      <c r="AK483" s="338"/>
      <c r="AL483" s="338"/>
      <c r="AM483" s="338"/>
      <c r="AN483" s="338"/>
      <c r="AO483" s="338"/>
      <c r="AP483" s="338"/>
      <c r="AQ483" s="338"/>
      <c r="AR483" s="338"/>
      <c r="AS483" s="338"/>
    </row>
    <row r="484" spans="17:45">
      <c r="Q484" s="350"/>
      <c r="R484" s="350"/>
      <c r="S484" s="350"/>
      <c r="T484" s="350"/>
      <c r="U484" s="350"/>
      <c r="V484" s="350"/>
      <c r="W484" s="338"/>
      <c r="X484" s="338"/>
      <c r="Y484" s="338"/>
      <c r="Z484" s="338"/>
      <c r="AA484" s="338"/>
      <c r="AB484" s="338"/>
      <c r="AC484" s="338"/>
      <c r="AD484" s="338"/>
      <c r="AE484" s="338"/>
      <c r="AF484" s="338"/>
      <c r="AG484" s="338"/>
      <c r="AH484" s="338"/>
      <c r="AI484" s="338"/>
      <c r="AJ484" s="338"/>
      <c r="AK484" s="338"/>
      <c r="AL484" s="338"/>
      <c r="AM484" s="338"/>
      <c r="AN484" s="338"/>
      <c r="AO484" s="338"/>
      <c r="AP484" s="338"/>
      <c r="AQ484" s="338"/>
      <c r="AR484" s="338"/>
      <c r="AS484" s="338"/>
    </row>
    <row r="485" spans="17:45">
      <c r="Q485" s="350"/>
      <c r="R485" s="350"/>
      <c r="S485" s="350"/>
      <c r="T485" s="350"/>
      <c r="U485" s="350"/>
      <c r="V485" s="350"/>
      <c r="W485" s="338"/>
      <c r="X485" s="338"/>
      <c r="Y485" s="338"/>
      <c r="Z485" s="338"/>
      <c r="AA485" s="338"/>
      <c r="AB485" s="338"/>
      <c r="AC485" s="338"/>
      <c r="AD485" s="338"/>
      <c r="AE485" s="338"/>
      <c r="AF485" s="338"/>
      <c r="AG485" s="338"/>
      <c r="AH485" s="338"/>
      <c r="AI485" s="338"/>
      <c r="AJ485" s="338"/>
      <c r="AK485" s="338"/>
      <c r="AL485" s="338"/>
      <c r="AM485" s="338"/>
      <c r="AN485" s="338"/>
      <c r="AO485" s="338"/>
      <c r="AP485" s="338"/>
      <c r="AQ485" s="338"/>
      <c r="AR485" s="338"/>
      <c r="AS485" s="338"/>
    </row>
    <row r="486" spans="17:45">
      <c r="Q486" s="350"/>
      <c r="R486" s="350"/>
      <c r="S486" s="350"/>
      <c r="T486" s="350"/>
      <c r="U486" s="350"/>
      <c r="V486" s="350"/>
      <c r="W486" s="338"/>
      <c r="X486" s="338"/>
      <c r="Y486" s="338"/>
      <c r="Z486" s="338"/>
      <c r="AA486" s="338"/>
      <c r="AB486" s="338"/>
      <c r="AC486" s="338"/>
      <c r="AD486" s="338"/>
      <c r="AE486" s="338"/>
      <c r="AF486" s="338"/>
      <c r="AG486" s="338"/>
      <c r="AH486" s="338"/>
      <c r="AI486" s="338"/>
      <c r="AJ486" s="338"/>
      <c r="AK486" s="338"/>
      <c r="AL486" s="338"/>
      <c r="AM486" s="338"/>
      <c r="AN486" s="338"/>
      <c r="AO486" s="338"/>
      <c r="AP486" s="338"/>
      <c r="AQ486" s="338"/>
      <c r="AR486" s="338"/>
      <c r="AS486" s="338"/>
    </row>
    <row r="487" spans="17:45">
      <c r="Q487" s="350"/>
      <c r="R487" s="350"/>
      <c r="S487" s="350"/>
      <c r="T487" s="350"/>
      <c r="U487" s="350"/>
      <c r="V487" s="350"/>
      <c r="W487" s="338"/>
      <c r="X487" s="338"/>
      <c r="Y487" s="338"/>
      <c r="Z487" s="338"/>
      <c r="AA487" s="338"/>
      <c r="AB487" s="338"/>
      <c r="AC487" s="338"/>
      <c r="AD487" s="338"/>
      <c r="AE487" s="338"/>
      <c r="AF487" s="338"/>
      <c r="AG487" s="338"/>
      <c r="AH487" s="338"/>
      <c r="AI487" s="338"/>
      <c r="AJ487" s="338"/>
      <c r="AK487" s="338"/>
      <c r="AL487" s="338"/>
      <c r="AM487" s="338"/>
      <c r="AN487" s="338"/>
      <c r="AO487" s="338"/>
      <c r="AP487" s="338"/>
      <c r="AQ487" s="338"/>
      <c r="AR487" s="338"/>
      <c r="AS487" s="338"/>
    </row>
    <row r="488" spans="17:45">
      <c r="Q488" s="350"/>
      <c r="R488" s="350"/>
      <c r="S488" s="350"/>
      <c r="T488" s="350"/>
      <c r="U488" s="350"/>
      <c r="V488" s="350"/>
      <c r="W488" s="338"/>
      <c r="X488" s="338"/>
      <c r="Y488" s="338"/>
      <c r="Z488" s="338"/>
      <c r="AA488" s="338"/>
      <c r="AB488" s="338"/>
      <c r="AC488" s="338"/>
      <c r="AD488" s="338"/>
      <c r="AE488" s="338"/>
      <c r="AF488" s="338"/>
      <c r="AG488" s="338"/>
      <c r="AH488" s="338"/>
      <c r="AI488" s="338"/>
      <c r="AJ488" s="338"/>
      <c r="AK488" s="338"/>
      <c r="AL488" s="338"/>
      <c r="AM488" s="338"/>
      <c r="AN488" s="338"/>
      <c r="AO488" s="338"/>
      <c r="AP488" s="338"/>
      <c r="AQ488" s="338"/>
      <c r="AR488" s="338"/>
      <c r="AS488" s="338"/>
    </row>
    <row r="489" spans="17:45">
      <c r="Q489" s="350"/>
      <c r="R489" s="350"/>
      <c r="S489" s="350"/>
      <c r="T489" s="350"/>
      <c r="U489" s="350"/>
      <c r="V489" s="350"/>
      <c r="W489" s="338"/>
      <c r="X489" s="338"/>
      <c r="Y489" s="338"/>
      <c r="Z489" s="338"/>
      <c r="AA489" s="338"/>
      <c r="AB489" s="338"/>
      <c r="AC489" s="338"/>
      <c r="AD489" s="338"/>
      <c r="AE489" s="338"/>
      <c r="AF489" s="338"/>
      <c r="AG489" s="338"/>
      <c r="AH489" s="338"/>
      <c r="AI489" s="338"/>
      <c r="AJ489" s="338"/>
      <c r="AK489" s="338"/>
      <c r="AL489" s="338"/>
      <c r="AM489" s="338"/>
      <c r="AN489" s="338"/>
      <c r="AO489" s="338"/>
      <c r="AP489" s="338"/>
      <c r="AQ489" s="338"/>
      <c r="AR489" s="338"/>
      <c r="AS489" s="338"/>
    </row>
    <row r="490" spans="17:45">
      <c r="Q490" s="350"/>
      <c r="R490" s="350"/>
      <c r="S490" s="350"/>
      <c r="T490" s="350"/>
      <c r="U490" s="350"/>
      <c r="V490" s="350"/>
      <c r="W490" s="338"/>
      <c r="X490" s="338"/>
      <c r="Y490" s="338"/>
      <c r="Z490" s="338"/>
      <c r="AA490" s="338"/>
      <c r="AB490" s="338"/>
      <c r="AC490" s="338"/>
      <c r="AD490" s="338"/>
      <c r="AE490" s="338"/>
      <c r="AF490" s="338"/>
      <c r="AG490" s="338"/>
      <c r="AH490" s="338"/>
      <c r="AI490" s="338"/>
      <c r="AJ490" s="338"/>
      <c r="AK490" s="338"/>
      <c r="AL490" s="338"/>
      <c r="AM490" s="338"/>
      <c r="AN490" s="338"/>
      <c r="AO490" s="338"/>
      <c r="AP490" s="338"/>
      <c r="AQ490" s="338"/>
      <c r="AR490" s="338"/>
      <c r="AS490" s="338"/>
    </row>
    <row r="491" spans="17:45">
      <c r="Q491" s="350"/>
      <c r="R491" s="350"/>
      <c r="S491" s="350"/>
      <c r="T491" s="350"/>
      <c r="U491" s="350"/>
      <c r="V491" s="350"/>
      <c r="W491" s="338"/>
      <c r="X491" s="338"/>
      <c r="Y491" s="338"/>
      <c r="Z491" s="338"/>
      <c r="AA491" s="338"/>
      <c r="AB491" s="338"/>
      <c r="AC491" s="338"/>
      <c r="AD491" s="338"/>
      <c r="AE491" s="338"/>
      <c r="AF491" s="338"/>
      <c r="AG491" s="338"/>
      <c r="AH491" s="338"/>
      <c r="AI491" s="338"/>
      <c r="AJ491" s="338"/>
      <c r="AK491" s="338"/>
      <c r="AL491" s="338"/>
      <c r="AM491" s="338"/>
      <c r="AN491" s="338"/>
      <c r="AO491" s="338"/>
      <c r="AP491" s="338"/>
      <c r="AQ491" s="338"/>
      <c r="AR491" s="338"/>
      <c r="AS491" s="338"/>
    </row>
    <row r="492" spans="17:45">
      <c r="Q492" s="350"/>
      <c r="R492" s="350"/>
      <c r="S492" s="350"/>
      <c r="T492" s="350"/>
      <c r="U492" s="350"/>
      <c r="V492" s="350"/>
      <c r="W492" s="338"/>
      <c r="X492" s="338"/>
      <c r="Y492" s="338"/>
      <c r="Z492" s="338"/>
      <c r="AA492" s="338"/>
      <c r="AB492" s="338"/>
      <c r="AC492" s="338"/>
      <c r="AD492" s="338"/>
      <c r="AE492" s="338"/>
      <c r="AF492" s="338"/>
      <c r="AG492" s="338"/>
      <c r="AH492" s="338"/>
      <c r="AI492" s="338"/>
      <c r="AJ492" s="338"/>
      <c r="AK492" s="338"/>
      <c r="AL492" s="338"/>
      <c r="AM492" s="338"/>
      <c r="AN492" s="338"/>
      <c r="AO492" s="338"/>
      <c r="AP492" s="338"/>
      <c r="AQ492" s="338"/>
      <c r="AR492" s="338"/>
      <c r="AS492" s="338"/>
    </row>
    <row r="493" spans="17:45">
      <c r="Q493" s="350"/>
      <c r="R493" s="350"/>
      <c r="S493" s="350"/>
      <c r="T493" s="350"/>
      <c r="U493" s="350"/>
      <c r="V493" s="350"/>
      <c r="W493" s="338"/>
      <c r="X493" s="338"/>
      <c r="Y493" s="338"/>
      <c r="Z493" s="338"/>
      <c r="AA493" s="338"/>
      <c r="AB493" s="338"/>
      <c r="AC493" s="338"/>
      <c r="AD493" s="338"/>
      <c r="AE493" s="338"/>
      <c r="AF493" s="338"/>
      <c r="AG493" s="338"/>
      <c r="AH493" s="338"/>
      <c r="AI493" s="338"/>
      <c r="AJ493" s="338"/>
      <c r="AK493" s="338"/>
      <c r="AL493" s="338"/>
      <c r="AM493" s="338"/>
      <c r="AN493" s="338"/>
      <c r="AO493" s="338"/>
      <c r="AP493" s="338"/>
      <c r="AQ493" s="338"/>
      <c r="AR493" s="338"/>
      <c r="AS493" s="338"/>
    </row>
    <row r="494" spans="17:45">
      <c r="Q494" s="350"/>
      <c r="R494" s="350"/>
      <c r="S494" s="350"/>
      <c r="T494" s="350"/>
      <c r="U494" s="350"/>
      <c r="V494" s="350"/>
      <c r="W494" s="338"/>
      <c r="X494" s="338"/>
      <c r="Y494" s="338"/>
      <c r="Z494" s="338"/>
      <c r="AA494" s="338"/>
      <c r="AB494" s="338"/>
      <c r="AC494" s="338"/>
      <c r="AD494" s="338"/>
      <c r="AE494" s="338"/>
      <c r="AF494" s="338"/>
      <c r="AG494" s="338"/>
      <c r="AH494" s="338"/>
      <c r="AI494" s="338"/>
      <c r="AJ494" s="338"/>
      <c r="AK494" s="338"/>
      <c r="AL494" s="338"/>
      <c r="AM494" s="338"/>
      <c r="AN494" s="338"/>
      <c r="AO494" s="338"/>
      <c r="AP494" s="338"/>
      <c r="AQ494" s="338"/>
      <c r="AR494" s="338"/>
      <c r="AS494" s="338"/>
    </row>
    <row r="495" spans="17:45">
      <c r="Q495" s="350"/>
      <c r="R495" s="350"/>
      <c r="S495" s="350"/>
      <c r="T495" s="350"/>
      <c r="U495" s="350"/>
      <c r="V495" s="350"/>
      <c r="W495" s="338"/>
      <c r="X495" s="338"/>
      <c r="Y495" s="338"/>
      <c r="Z495" s="338"/>
      <c r="AA495" s="338"/>
      <c r="AB495" s="338"/>
      <c r="AC495" s="338"/>
      <c r="AD495" s="338"/>
      <c r="AE495" s="338"/>
      <c r="AF495" s="338"/>
      <c r="AG495" s="338"/>
      <c r="AH495" s="338"/>
      <c r="AI495" s="338"/>
      <c r="AJ495" s="338"/>
      <c r="AK495" s="338"/>
      <c r="AL495" s="338"/>
      <c r="AM495" s="338"/>
      <c r="AN495" s="338"/>
      <c r="AO495" s="338"/>
      <c r="AP495" s="338"/>
      <c r="AQ495" s="338"/>
      <c r="AR495" s="338"/>
      <c r="AS495" s="338"/>
    </row>
    <row r="496" spans="17:45">
      <c r="Q496" s="350"/>
      <c r="R496" s="350"/>
      <c r="S496" s="350"/>
      <c r="T496" s="350"/>
      <c r="U496" s="350"/>
      <c r="V496" s="350"/>
      <c r="W496" s="338"/>
      <c r="X496" s="338"/>
      <c r="Y496" s="338"/>
      <c r="Z496" s="338"/>
      <c r="AA496" s="338"/>
      <c r="AB496" s="338"/>
      <c r="AC496" s="338"/>
      <c r="AD496" s="338"/>
      <c r="AE496" s="338"/>
      <c r="AF496" s="338"/>
      <c r="AG496" s="338"/>
      <c r="AH496" s="338"/>
      <c r="AI496" s="338"/>
      <c r="AJ496" s="338"/>
      <c r="AK496" s="338"/>
      <c r="AL496" s="338"/>
      <c r="AM496" s="338"/>
      <c r="AN496" s="338"/>
      <c r="AO496" s="338"/>
      <c r="AP496" s="338"/>
      <c r="AQ496" s="338"/>
      <c r="AR496" s="338"/>
      <c r="AS496" s="338"/>
    </row>
    <row r="497" spans="17:45">
      <c r="Q497" s="350"/>
      <c r="R497" s="350"/>
      <c r="S497" s="350"/>
      <c r="T497" s="350"/>
      <c r="U497" s="350"/>
      <c r="V497" s="350"/>
      <c r="W497" s="338"/>
      <c r="X497" s="338"/>
      <c r="Y497" s="338"/>
      <c r="Z497" s="338"/>
      <c r="AA497" s="338"/>
      <c r="AB497" s="338"/>
      <c r="AC497" s="338"/>
      <c r="AD497" s="338"/>
      <c r="AE497" s="338"/>
      <c r="AF497" s="338"/>
      <c r="AG497" s="338"/>
      <c r="AH497" s="338"/>
      <c r="AI497" s="338"/>
      <c r="AJ497" s="338"/>
      <c r="AK497" s="338"/>
      <c r="AL497" s="338"/>
      <c r="AM497" s="338"/>
      <c r="AN497" s="338"/>
      <c r="AO497" s="338"/>
      <c r="AP497" s="338"/>
      <c r="AQ497" s="338"/>
      <c r="AR497" s="338"/>
      <c r="AS497" s="338"/>
    </row>
    <row r="498" spans="17:45">
      <c r="Q498" s="350"/>
      <c r="R498" s="350"/>
      <c r="S498" s="350"/>
      <c r="T498" s="350"/>
      <c r="U498" s="350"/>
      <c r="V498" s="350"/>
      <c r="W498" s="338"/>
      <c r="X498" s="338"/>
      <c r="Y498" s="338"/>
      <c r="Z498" s="338"/>
      <c r="AA498" s="338"/>
      <c r="AB498" s="338"/>
      <c r="AC498" s="338"/>
      <c r="AD498" s="338"/>
      <c r="AE498" s="338"/>
      <c r="AF498" s="338"/>
      <c r="AG498" s="338"/>
      <c r="AH498" s="338"/>
      <c r="AI498" s="338"/>
      <c r="AJ498" s="338"/>
      <c r="AK498" s="338"/>
      <c r="AL498" s="338"/>
      <c r="AM498" s="338"/>
      <c r="AN498" s="338"/>
      <c r="AO498" s="338"/>
      <c r="AP498" s="338"/>
      <c r="AQ498" s="338"/>
      <c r="AR498" s="338"/>
      <c r="AS498" s="338"/>
    </row>
    <row r="499" spans="17:45">
      <c r="Q499" s="350"/>
      <c r="R499" s="350"/>
      <c r="S499" s="350"/>
      <c r="T499" s="350"/>
      <c r="U499" s="350"/>
      <c r="V499" s="350"/>
      <c r="W499" s="338"/>
      <c r="X499" s="338"/>
      <c r="Y499" s="338"/>
      <c r="Z499" s="338"/>
      <c r="AA499" s="338"/>
      <c r="AB499" s="338"/>
      <c r="AC499" s="338"/>
      <c r="AD499" s="338"/>
      <c r="AE499" s="338"/>
      <c r="AF499" s="338"/>
      <c r="AG499" s="338"/>
      <c r="AH499" s="338"/>
      <c r="AI499" s="338"/>
      <c r="AJ499" s="338"/>
      <c r="AK499" s="338"/>
      <c r="AL499" s="338"/>
      <c r="AM499" s="338"/>
      <c r="AN499" s="338"/>
      <c r="AO499" s="338"/>
      <c r="AP499" s="338"/>
      <c r="AQ499" s="338"/>
      <c r="AR499" s="338"/>
      <c r="AS499" s="338"/>
    </row>
    <row r="500" spans="17:45">
      <c r="Q500" s="350"/>
      <c r="R500" s="350"/>
      <c r="S500" s="350"/>
      <c r="T500" s="350"/>
      <c r="U500" s="350"/>
      <c r="V500" s="350"/>
      <c r="W500" s="338"/>
      <c r="X500" s="338"/>
      <c r="Y500" s="338"/>
      <c r="Z500" s="338"/>
      <c r="AA500" s="338"/>
      <c r="AB500" s="338"/>
      <c r="AC500" s="338"/>
      <c r="AD500" s="338"/>
      <c r="AE500" s="338"/>
      <c r="AF500" s="338"/>
      <c r="AG500" s="338"/>
      <c r="AH500" s="338"/>
      <c r="AI500" s="338"/>
      <c r="AJ500" s="338"/>
      <c r="AK500" s="338"/>
      <c r="AL500" s="338"/>
      <c r="AM500" s="338"/>
      <c r="AN500" s="338"/>
      <c r="AO500" s="338"/>
      <c r="AP500" s="338"/>
      <c r="AQ500" s="338"/>
      <c r="AR500" s="338"/>
      <c r="AS500" s="338"/>
    </row>
    <row r="501" spans="17:45">
      <c r="Q501" s="350"/>
      <c r="R501" s="350"/>
      <c r="S501" s="350"/>
      <c r="T501" s="350"/>
      <c r="U501" s="350"/>
      <c r="V501" s="350"/>
      <c r="W501" s="338"/>
      <c r="X501" s="338"/>
      <c r="Y501" s="338"/>
      <c r="Z501" s="338"/>
      <c r="AA501" s="338"/>
      <c r="AB501" s="338"/>
      <c r="AC501" s="338"/>
      <c r="AD501" s="338"/>
      <c r="AE501" s="338"/>
      <c r="AF501" s="338"/>
      <c r="AG501" s="338"/>
      <c r="AH501" s="338"/>
      <c r="AI501" s="338"/>
      <c r="AJ501" s="338"/>
      <c r="AK501" s="338"/>
      <c r="AL501" s="338"/>
      <c r="AM501" s="338"/>
      <c r="AN501" s="338"/>
      <c r="AO501" s="338"/>
      <c r="AP501" s="338"/>
      <c r="AQ501" s="338"/>
      <c r="AR501" s="338"/>
      <c r="AS501" s="338"/>
    </row>
    <row r="502" spans="17:45">
      <c r="Q502" s="350"/>
      <c r="R502" s="350"/>
      <c r="S502" s="350"/>
      <c r="T502" s="350"/>
      <c r="U502" s="350"/>
      <c r="V502" s="350"/>
      <c r="W502" s="338"/>
      <c r="X502" s="338"/>
      <c r="Y502" s="338"/>
      <c r="Z502" s="338"/>
      <c r="AA502" s="338"/>
      <c r="AB502" s="338"/>
      <c r="AC502" s="338"/>
      <c r="AD502" s="338"/>
      <c r="AE502" s="338"/>
      <c r="AF502" s="338"/>
      <c r="AG502" s="338"/>
      <c r="AH502" s="338"/>
      <c r="AI502" s="338"/>
      <c r="AJ502" s="338"/>
      <c r="AK502" s="338"/>
      <c r="AL502" s="338"/>
      <c r="AM502" s="338"/>
      <c r="AN502" s="338"/>
      <c r="AO502" s="338"/>
      <c r="AP502" s="338"/>
      <c r="AQ502" s="338"/>
      <c r="AR502" s="338"/>
      <c r="AS502" s="338"/>
    </row>
    <row r="503" spans="17:45">
      <c r="Q503" s="350"/>
      <c r="R503" s="350"/>
      <c r="S503" s="350"/>
      <c r="T503" s="350"/>
      <c r="U503" s="350"/>
      <c r="V503" s="350"/>
      <c r="W503" s="338"/>
      <c r="X503" s="338"/>
      <c r="Y503" s="338"/>
      <c r="Z503" s="338"/>
      <c r="AA503" s="338"/>
      <c r="AB503" s="338"/>
      <c r="AC503" s="338"/>
      <c r="AD503" s="338"/>
      <c r="AE503" s="338"/>
      <c r="AF503" s="338"/>
      <c r="AG503" s="338"/>
      <c r="AH503" s="338"/>
      <c r="AI503" s="338"/>
      <c r="AJ503" s="338"/>
      <c r="AK503" s="338"/>
      <c r="AL503" s="338"/>
      <c r="AM503" s="338"/>
      <c r="AN503" s="338"/>
      <c r="AO503" s="338"/>
      <c r="AP503" s="338"/>
      <c r="AQ503" s="338"/>
      <c r="AR503" s="338"/>
      <c r="AS503" s="338"/>
    </row>
    <row r="504" spans="17:45">
      <c r="Q504" s="350"/>
      <c r="R504" s="350"/>
      <c r="S504" s="350"/>
      <c r="T504" s="350"/>
      <c r="U504" s="350"/>
      <c r="V504" s="350"/>
      <c r="W504" s="338"/>
      <c r="X504" s="338"/>
      <c r="Y504" s="338"/>
      <c r="Z504" s="338"/>
      <c r="AA504" s="338"/>
      <c r="AB504" s="338"/>
      <c r="AC504" s="338"/>
      <c r="AD504" s="338"/>
      <c r="AE504" s="338"/>
      <c r="AF504" s="338"/>
      <c r="AG504" s="338"/>
      <c r="AH504" s="338"/>
      <c r="AI504" s="338"/>
      <c r="AJ504" s="338"/>
      <c r="AK504" s="338"/>
      <c r="AL504" s="338"/>
      <c r="AM504" s="338"/>
      <c r="AN504" s="338"/>
      <c r="AO504" s="338"/>
      <c r="AP504" s="338"/>
      <c r="AQ504" s="338"/>
      <c r="AR504" s="338"/>
      <c r="AS504" s="338"/>
    </row>
    <row r="505" spans="17:45">
      <c r="Q505" s="350"/>
      <c r="R505" s="350"/>
      <c r="S505" s="350"/>
      <c r="T505" s="350"/>
      <c r="U505" s="350"/>
      <c r="V505" s="350"/>
      <c r="W505" s="338"/>
      <c r="X505" s="338"/>
      <c r="Y505" s="338"/>
      <c r="Z505" s="338"/>
      <c r="AA505" s="338"/>
      <c r="AB505" s="338"/>
      <c r="AC505" s="338"/>
      <c r="AD505" s="338"/>
      <c r="AE505" s="338"/>
      <c r="AF505" s="338"/>
      <c r="AG505" s="338"/>
      <c r="AH505" s="338"/>
      <c r="AI505" s="338"/>
      <c r="AJ505" s="338"/>
      <c r="AK505" s="338"/>
      <c r="AL505" s="338"/>
      <c r="AM505" s="338"/>
      <c r="AN505" s="338"/>
      <c r="AO505" s="338"/>
      <c r="AP505" s="338"/>
      <c r="AQ505" s="338"/>
      <c r="AR505" s="338"/>
      <c r="AS505" s="338"/>
    </row>
    <row r="506" spans="17:45">
      <c r="Q506" s="350"/>
      <c r="R506" s="350"/>
      <c r="S506" s="350"/>
      <c r="T506" s="350"/>
      <c r="U506" s="350"/>
      <c r="V506" s="350"/>
      <c r="W506" s="338"/>
      <c r="X506" s="338"/>
      <c r="Y506" s="338"/>
      <c r="Z506" s="338"/>
      <c r="AA506" s="338"/>
      <c r="AB506" s="338"/>
      <c r="AC506" s="338"/>
      <c r="AD506" s="338"/>
      <c r="AE506" s="338"/>
      <c r="AF506" s="338"/>
      <c r="AG506" s="338"/>
      <c r="AH506" s="338"/>
      <c r="AI506" s="338"/>
      <c r="AJ506" s="338"/>
      <c r="AK506" s="338"/>
      <c r="AL506" s="338"/>
      <c r="AM506" s="338"/>
      <c r="AN506" s="338"/>
      <c r="AO506" s="338"/>
      <c r="AP506" s="338"/>
      <c r="AQ506" s="338"/>
      <c r="AR506" s="338"/>
      <c r="AS506" s="338"/>
    </row>
    <row r="507" spans="17:45">
      <c r="Q507" s="350"/>
      <c r="R507" s="350"/>
      <c r="S507" s="350"/>
      <c r="T507" s="350"/>
      <c r="U507" s="350"/>
      <c r="V507" s="350"/>
      <c r="W507" s="338"/>
      <c r="X507" s="338"/>
      <c r="Y507" s="338"/>
      <c r="Z507" s="338"/>
      <c r="AA507" s="338"/>
      <c r="AB507" s="338"/>
      <c r="AC507" s="338"/>
      <c r="AD507" s="338"/>
      <c r="AE507" s="338"/>
      <c r="AF507" s="338"/>
      <c r="AG507" s="338"/>
      <c r="AH507" s="338"/>
      <c r="AI507" s="338"/>
      <c r="AJ507" s="338"/>
      <c r="AK507" s="338"/>
      <c r="AL507" s="338"/>
      <c r="AM507" s="338"/>
      <c r="AN507" s="338"/>
      <c r="AO507" s="338"/>
      <c r="AP507" s="338"/>
      <c r="AQ507" s="338"/>
      <c r="AR507" s="338"/>
      <c r="AS507" s="338"/>
    </row>
    <row r="508" spans="17:45">
      <c r="Q508" s="350"/>
      <c r="R508" s="350"/>
      <c r="S508" s="350"/>
      <c r="T508" s="350"/>
      <c r="U508" s="350"/>
      <c r="V508" s="350"/>
      <c r="W508" s="338"/>
      <c r="X508" s="338"/>
      <c r="Y508" s="338"/>
      <c r="Z508" s="338"/>
      <c r="AA508" s="338"/>
      <c r="AB508" s="338"/>
      <c r="AC508" s="338"/>
      <c r="AD508" s="338"/>
      <c r="AE508" s="338"/>
      <c r="AF508" s="338"/>
      <c r="AG508" s="338"/>
      <c r="AH508" s="338"/>
      <c r="AI508" s="338"/>
      <c r="AJ508" s="338"/>
      <c r="AK508" s="338"/>
      <c r="AL508" s="338"/>
      <c r="AM508" s="338"/>
      <c r="AN508" s="338"/>
      <c r="AO508" s="338"/>
      <c r="AP508" s="338"/>
      <c r="AQ508" s="338"/>
      <c r="AR508" s="338"/>
      <c r="AS508" s="338"/>
    </row>
    <row r="509" spans="17:45">
      <c r="Q509" s="350"/>
      <c r="R509" s="350"/>
      <c r="S509" s="350"/>
      <c r="T509" s="350"/>
      <c r="U509" s="350"/>
      <c r="V509" s="350"/>
      <c r="W509" s="338"/>
      <c r="X509" s="338"/>
      <c r="Y509" s="338"/>
      <c r="Z509" s="338"/>
      <c r="AA509" s="338"/>
      <c r="AB509" s="338"/>
      <c r="AC509" s="338"/>
      <c r="AD509" s="338"/>
      <c r="AE509" s="338"/>
      <c r="AF509" s="338"/>
      <c r="AG509" s="338"/>
      <c r="AH509" s="338"/>
      <c r="AI509" s="338"/>
      <c r="AJ509" s="338"/>
      <c r="AK509" s="338"/>
      <c r="AL509" s="338"/>
      <c r="AM509" s="338"/>
      <c r="AN509" s="338"/>
      <c r="AO509" s="338"/>
      <c r="AP509" s="338"/>
      <c r="AQ509" s="338"/>
      <c r="AR509" s="338"/>
      <c r="AS509" s="338"/>
    </row>
    <row r="510" spans="17:45">
      <c r="Q510" s="350"/>
      <c r="R510" s="350"/>
      <c r="S510" s="350"/>
      <c r="T510" s="350"/>
      <c r="U510" s="350"/>
      <c r="V510" s="350"/>
      <c r="W510" s="338"/>
      <c r="X510" s="338"/>
      <c r="Y510" s="338"/>
      <c r="Z510" s="338"/>
      <c r="AA510" s="338"/>
      <c r="AB510" s="338"/>
      <c r="AC510" s="338"/>
      <c r="AD510" s="338"/>
      <c r="AE510" s="338"/>
      <c r="AF510" s="338"/>
      <c r="AG510" s="338"/>
      <c r="AH510" s="338"/>
      <c r="AI510" s="338"/>
      <c r="AJ510" s="338"/>
      <c r="AK510" s="338"/>
      <c r="AL510" s="338"/>
      <c r="AM510" s="338"/>
      <c r="AN510" s="338"/>
      <c r="AO510" s="338"/>
      <c r="AP510" s="338"/>
      <c r="AQ510" s="338"/>
      <c r="AR510" s="338"/>
      <c r="AS510" s="338"/>
    </row>
    <row r="511" spans="17:45">
      <c r="Q511" s="350"/>
      <c r="R511" s="350"/>
      <c r="S511" s="350"/>
      <c r="T511" s="350"/>
      <c r="U511" s="350"/>
      <c r="V511" s="350"/>
      <c r="W511" s="338"/>
      <c r="X511" s="338"/>
      <c r="Y511" s="338"/>
      <c r="Z511" s="338"/>
      <c r="AA511" s="338"/>
      <c r="AB511" s="338"/>
      <c r="AC511" s="338"/>
      <c r="AD511" s="338"/>
      <c r="AE511" s="338"/>
      <c r="AF511" s="338"/>
      <c r="AG511" s="338"/>
      <c r="AH511" s="338"/>
      <c r="AI511" s="338"/>
      <c r="AJ511" s="338"/>
      <c r="AK511" s="338"/>
      <c r="AL511" s="338"/>
      <c r="AM511" s="338"/>
      <c r="AN511" s="338"/>
      <c r="AO511" s="338"/>
      <c r="AP511" s="338"/>
      <c r="AQ511" s="338"/>
      <c r="AR511" s="338"/>
      <c r="AS511" s="338"/>
    </row>
    <row r="512" spans="17:45">
      <c r="Q512" s="350"/>
      <c r="R512" s="350"/>
      <c r="S512" s="350"/>
      <c r="T512" s="350"/>
      <c r="U512" s="350"/>
      <c r="V512" s="350"/>
      <c r="W512" s="338"/>
      <c r="X512" s="338"/>
      <c r="Y512" s="338"/>
      <c r="Z512" s="338"/>
      <c r="AA512" s="338"/>
      <c r="AB512" s="338"/>
      <c r="AC512" s="338"/>
      <c r="AD512" s="338"/>
      <c r="AE512" s="338"/>
      <c r="AF512" s="338"/>
      <c r="AG512" s="338"/>
      <c r="AH512" s="338"/>
      <c r="AI512" s="338"/>
      <c r="AJ512" s="338"/>
      <c r="AK512" s="338"/>
      <c r="AL512" s="338"/>
      <c r="AM512" s="338"/>
      <c r="AN512" s="338"/>
      <c r="AO512" s="338"/>
      <c r="AP512" s="338"/>
      <c r="AQ512" s="338"/>
      <c r="AR512" s="338"/>
      <c r="AS512" s="338"/>
    </row>
    <row r="513" spans="17:45">
      <c r="Q513" s="350"/>
      <c r="R513" s="350"/>
      <c r="S513" s="350"/>
      <c r="T513" s="350"/>
      <c r="U513" s="350"/>
      <c r="V513" s="350"/>
      <c r="W513" s="338"/>
      <c r="X513" s="338"/>
      <c r="Y513" s="338"/>
      <c r="Z513" s="338"/>
      <c r="AA513" s="338"/>
      <c r="AB513" s="338"/>
      <c r="AC513" s="338"/>
      <c r="AD513" s="338"/>
      <c r="AE513" s="338"/>
      <c r="AF513" s="338"/>
      <c r="AG513" s="338"/>
      <c r="AH513" s="338"/>
      <c r="AI513" s="338"/>
      <c r="AJ513" s="338"/>
      <c r="AK513" s="338"/>
      <c r="AL513" s="338"/>
      <c r="AM513" s="338"/>
      <c r="AN513" s="338"/>
      <c r="AO513" s="338"/>
      <c r="AP513" s="338"/>
      <c r="AQ513" s="338"/>
      <c r="AR513" s="338"/>
      <c r="AS513" s="338"/>
    </row>
    <row r="514" spans="17:45">
      <c r="Q514" s="350"/>
      <c r="R514" s="350"/>
      <c r="S514" s="350"/>
      <c r="T514" s="350"/>
      <c r="U514" s="350"/>
      <c r="V514" s="350"/>
      <c r="W514" s="338"/>
      <c r="X514" s="338"/>
      <c r="Y514" s="338"/>
      <c r="Z514" s="338"/>
      <c r="AA514" s="338"/>
      <c r="AB514" s="338"/>
      <c r="AC514" s="338"/>
      <c r="AD514" s="338"/>
      <c r="AE514" s="338"/>
      <c r="AF514" s="338"/>
      <c r="AG514" s="338"/>
      <c r="AH514" s="338"/>
      <c r="AI514" s="338"/>
      <c r="AJ514" s="338"/>
      <c r="AK514" s="338"/>
      <c r="AL514" s="338"/>
      <c r="AM514" s="338"/>
      <c r="AN514" s="338"/>
      <c r="AO514" s="338"/>
      <c r="AP514" s="338"/>
      <c r="AQ514" s="338"/>
      <c r="AR514" s="338"/>
      <c r="AS514" s="338"/>
    </row>
    <row r="515" spans="17:45">
      <c r="Q515" s="350"/>
      <c r="R515" s="350"/>
      <c r="S515" s="350"/>
      <c r="T515" s="350"/>
      <c r="U515" s="350"/>
      <c r="V515" s="350"/>
      <c r="W515" s="338"/>
      <c r="X515" s="338"/>
      <c r="Y515" s="338"/>
      <c r="Z515" s="338"/>
      <c r="AA515" s="338"/>
      <c r="AB515" s="338"/>
      <c r="AC515" s="338"/>
      <c r="AD515" s="338"/>
      <c r="AE515" s="338"/>
      <c r="AF515" s="338"/>
      <c r="AG515" s="338"/>
      <c r="AH515" s="338"/>
      <c r="AI515" s="338"/>
      <c r="AJ515" s="338"/>
      <c r="AK515" s="338"/>
      <c r="AL515" s="338"/>
      <c r="AM515" s="338"/>
      <c r="AN515" s="338"/>
      <c r="AO515" s="338"/>
      <c r="AP515" s="338"/>
      <c r="AQ515" s="338"/>
      <c r="AR515" s="338"/>
      <c r="AS515" s="338"/>
    </row>
    <row r="516" spans="17:45">
      <c r="Q516" s="350"/>
      <c r="R516" s="350"/>
      <c r="S516" s="350"/>
      <c r="T516" s="350"/>
      <c r="U516" s="350"/>
      <c r="V516" s="350"/>
      <c r="W516" s="338"/>
      <c r="X516" s="338"/>
      <c r="Y516" s="338"/>
      <c r="Z516" s="338"/>
      <c r="AA516" s="338"/>
      <c r="AB516" s="338"/>
      <c r="AC516" s="338"/>
      <c r="AD516" s="338"/>
      <c r="AE516" s="338"/>
      <c r="AF516" s="338"/>
      <c r="AG516" s="338"/>
      <c r="AH516" s="338"/>
      <c r="AI516" s="338"/>
      <c r="AJ516" s="338"/>
      <c r="AK516" s="338"/>
      <c r="AL516" s="338"/>
      <c r="AM516" s="338"/>
      <c r="AN516" s="338"/>
      <c r="AO516" s="338"/>
      <c r="AP516" s="338"/>
      <c r="AQ516" s="338"/>
      <c r="AR516" s="338"/>
      <c r="AS516" s="338"/>
    </row>
    <row r="517" spans="17:45">
      <c r="Q517" s="350"/>
      <c r="R517" s="350"/>
      <c r="S517" s="350"/>
      <c r="T517" s="350"/>
      <c r="U517" s="350"/>
      <c r="V517" s="350"/>
      <c r="W517" s="338"/>
      <c r="X517" s="338"/>
      <c r="Y517" s="338"/>
      <c r="Z517" s="338"/>
      <c r="AA517" s="338"/>
      <c r="AB517" s="338"/>
      <c r="AC517" s="338"/>
      <c r="AD517" s="338"/>
      <c r="AE517" s="338"/>
      <c r="AF517" s="338"/>
      <c r="AG517" s="338"/>
      <c r="AH517" s="338"/>
      <c r="AI517" s="338"/>
      <c r="AJ517" s="338"/>
      <c r="AK517" s="338"/>
      <c r="AL517" s="338"/>
      <c r="AM517" s="338"/>
      <c r="AN517" s="338"/>
      <c r="AO517" s="338"/>
      <c r="AP517" s="338"/>
      <c r="AQ517" s="338"/>
      <c r="AR517" s="338"/>
      <c r="AS517" s="338"/>
    </row>
    <row r="518" spans="17:45">
      <c r="Q518" s="350"/>
      <c r="R518" s="350"/>
      <c r="S518" s="350"/>
      <c r="T518" s="350"/>
      <c r="U518" s="350"/>
      <c r="V518" s="350"/>
      <c r="W518" s="338"/>
      <c r="X518" s="338"/>
      <c r="Y518" s="338"/>
      <c r="Z518" s="338"/>
      <c r="AA518" s="338"/>
      <c r="AB518" s="338"/>
      <c r="AC518" s="338"/>
      <c r="AD518" s="338"/>
      <c r="AE518" s="338"/>
      <c r="AF518" s="338"/>
      <c r="AG518" s="338"/>
      <c r="AH518" s="338"/>
      <c r="AI518" s="338"/>
      <c r="AJ518" s="338"/>
      <c r="AK518" s="338"/>
      <c r="AL518" s="338"/>
      <c r="AM518" s="338"/>
      <c r="AN518" s="338"/>
      <c r="AO518" s="338"/>
      <c r="AP518" s="338"/>
      <c r="AQ518" s="338"/>
      <c r="AR518" s="338"/>
      <c r="AS518" s="338"/>
    </row>
    <row r="519" spans="17:45">
      <c r="Q519" s="350"/>
      <c r="R519" s="350"/>
      <c r="S519" s="350"/>
      <c r="T519" s="350"/>
      <c r="U519" s="350"/>
      <c r="V519" s="350"/>
      <c r="W519" s="338"/>
      <c r="X519" s="338"/>
      <c r="Y519" s="338"/>
      <c r="Z519" s="338"/>
      <c r="AA519" s="338"/>
      <c r="AB519" s="338"/>
      <c r="AC519" s="338"/>
      <c r="AD519" s="338"/>
      <c r="AE519" s="338"/>
      <c r="AF519" s="338"/>
      <c r="AG519" s="338"/>
      <c r="AH519" s="338"/>
      <c r="AI519" s="338"/>
      <c r="AJ519" s="338"/>
      <c r="AK519" s="338"/>
      <c r="AL519" s="338"/>
      <c r="AM519" s="338"/>
      <c r="AN519" s="338"/>
      <c r="AO519" s="338"/>
      <c r="AP519" s="338"/>
      <c r="AQ519" s="338"/>
      <c r="AR519" s="338"/>
      <c r="AS519" s="338"/>
    </row>
    <row r="520" spans="17:45">
      <c r="Q520" s="350"/>
      <c r="R520" s="350"/>
      <c r="S520" s="350"/>
      <c r="T520" s="350"/>
      <c r="U520" s="350"/>
      <c r="V520" s="350"/>
      <c r="W520" s="338"/>
      <c r="X520" s="338"/>
      <c r="Y520" s="338"/>
      <c r="Z520" s="338"/>
      <c r="AA520" s="338"/>
      <c r="AB520" s="338"/>
      <c r="AC520" s="338"/>
      <c r="AD520" s="338"/>
      <c r="AE520" s="338"/>
      <c r="AF520" s="338"/>
      <c r="AG520" s="338"/>
      <c r="AH520" s="338"/>
      <c r="AI520" s="338"/>
      <c r="AJ520" s="338"/>
      <c r="AK520" s="338"/>
      <c r="AL520" s="338"/>
      <c r="AM520" s="338"/>
      <c r="AN520" s="338"/>
      <c r="AO520" s="338"/>
      <c r="AP520" s="338"/>
      <c r="AQ520" s="338"/>
      <c r="AR520" s="338"/>
      <c r="AS520" s="338"/>
    </row>
    <row r="521" spans="17:45">
      <c r="Q521" s="350"/>
      <c r="R521" s="350"/>
      <c r="S521" s="350"/>
      <c r="T521" s="350"/>
      <c r="U521" s="350"/>
      <c r="V521" s="350"/>
      <c r="W521" s="338"/>
      <c r="X521" s="338"/>
      <c r="Y521" s="338"/>
      <c r="Z521" s="338"/>
      <c r="AA521" s="338"/>
      <c r="AB521" s="338"/>
      <c r="AC521" s="338"/>
      <c r="AD521" s="338"/>
      <c r="AE521" s="338"/>
      <c r="AF521" s="338"/>
      <c r="AG521" s="338"/>
      <c r="AH521" s="338"/>
      <c r="AI521" s="338"/>
      <c r="AJ521" s="338"/>
      <c r="AK521" s="338"/>
      <c r="AL521" s="338"/>
      <c r="AM521" s="338"/>
      <c r="AN521" s="338"/>
      <c r="AO521" s="338"/>
      <c r="AP521" s="338"/>
      <c r="AQ521" s="338"/>
      <c r="AR521" s="338"/>
      <c r="AS521" s="338"/>
    </row>
    <row r="522" spans="17:45">
      <c r="Q522" s="350"/>
      <c r="R522" s="350"/>
      <c r="S522" s="350"/>
      <c r="T522" s="350"/>
      <c r="U522" s="350"/>
      <c r="V522" s="350"/>
      <c r="W522" s="338"/>
      <c r="X522" s="338"/>
      <c r="Y522" s="338"/>
      <c r="Z522" s="338"/>
      <c r="AA522" s="338"/>
      <c r="AB522" s="338"/>
      <c r="AC522" s="338"/>
      <c r="AD522" s="338"/>
      <c r="AE522" s="338"/>
      <c r="AF522" s="338"/>
      <c r="AG522" s="338"/>
      <c r="AH522" s="338"/>
      <c r="AI522" s="338"/>
      <c r="AJ522" s="338"/>
      <c r="AK522" s="338"/>
      <c r="AL522" s="338"/>
      <c r="AM522" s="338"/>
      <c r="AN522" s="338"/>
      <c r="AO522" s="338"/>
      <c r="AP522" s="338"/>
      <c r="AQ522" s="338"/>
      <c r="AR522" s="338"/>
      <c r="AS522" s="338"/>
    </row>
    <row r="523" spans="17:45">
      <c r="Q523" s="350"/>
      <c r="R523" s="350"/>
      <c r="S523" s="350"/>
      <c r="T523" s="350"/>
      <c r="U523" s="350"/>
      <c r="V523" s="350"/>
      <c r="W523" s="338"/>
      <c r="X523" s="338"/>
      <c r="Y523" s="338"/>
      <c r="Z523" s="338"/>
      <c r="AA523" s="338"/>
      <c r="AB523" s="338"/>
      <c r="AC523" s="338"/>
      <c r="AD523" s="338"/>
      <c r="AE523" s="338"/>
      <c r="AF523" s="338"/>
      <c r="AG523" s="338"/>
      <c r="AH523" s="338"/>
      <c r="AI523" s="338"/>
      <c r="AJ523" s="338"/>
      <c r="AK523" s="338"/>
      <c r="AL523" s="338"/>
      <c r="AM523" s="338"/>
      <c r="AN523" s="338"/>
      <c r="AO523" s="338"/>
      <c r="AP523" s="338"/>
      <c r="AQ523" s="338"/>
      <c r="AR523" s="338"/>
      <c r="AS523" s="338"/>
    </row>
    <row r="524" spans="17:45">
      <c r="Q524" s="350"/>
      <c r="R524" s="350"/>
      <c r="S524" s="350"/>
      <c r="T524" s="350"/>
      <c r="U524" s="350"/>
      <c r="V524" s="350"/>
      <c r="W524" s="338"/>
      <c r="X524" s="338"/>
      <c r="Y524" s="338"/>
      <c r="Z524" s="338"/>
      <c r="AA524" s="338"/>
      <c r="AB524" s="338"/>
      <c r="AC524" s="338"/>
      <c r="AD524" s="338"/>
      <c r="AE524" s="338"/>
      <c r="AF524" s="338"/>
      <c r="AG524" s="338"/>
      <c r="AH524" s="338"/>
      <c r="AI524" s="338"/>
      <c r="AJ524" s="338"/>
      <c r="AK524" s="338"/>
      <c r="AL524" s="338"/>
      <c r="AM524" s="338"/>
      <c r="AN524" s="338"/>
      <c r="AO524" s="338"/>
      <c r="AP524" s="338"/>
      <c r="AQ524" s="338"/>
      <c r="AR524" s="338"/>
      <c r="AS524" s="338"/>
    </row>
    <row r="525" spans="17:45">
      <c r="Q525" s="350"/>
      <c r="R525" s="350"/>
      <c r="S525" s="350"/>
      <c r="T525" s="350"/>
      <c r="U525" s="350"/>
      <c r="V525" s="350"/>
      <c r="W525" s="338"/>
      <c r="X525" s="338"/>
      <c r="Y525" s="338"/>
      <c r="Z525" s="338"/>
      <c r="AA525" s="338"/>
      <c r="AB525" s="338"/>
      <c r="AC525" s="338"/>
      <c r="AD525" s="338"/>
      <c r="AE525" s="338"/>
      <c r="AF525" s="338"/>
      <c r="AG525" s="338"/>
      <c r="AH525" s="338"/>
      <c r="AI525" s="338"/>
      <c r="AJ525" s="338"/>
      <c r="AK525" s="338"/>
      <c r="AL525" s="338"/>
      <c r="AM525" s="338"/>
      <c r="AN525" s="338"/>
      <c r="AO525" s="338"/>
      <c r="AP525" s="338"/>
      <c r="AQ525" s="338"/>
      <c r="AR525" s="338"/>
      <c r="AS525" s="338"/>
    </row>
    <row r="526" spans="17:45">
      <c r="Q526" s="350"/>
      <c r="R526" s="350"/>
      <c r="S526" s="350"/>
      <c r="T526" s="350"/>
      <c r="U526" s="350"/>
      <c r="V526" s="350"/>
      <c r="W526" s="338"/>
      <c r="X526" s="338"/>
      <c r="Y526" s="338"/>
      <c r="Z526" s="338"/>
      <c r="AA526" s="338"/>
      <c r="AB526" s="338"/>
      <c r="AC526" s="338"/>
      <c r="AD526" s="338"/>
      <c r="AE526" s="338"/>
      <c r="AF526" s="338"/>
      <c r="AG526" s="338"/>
      <c r="AH526" s="338"/>
      <c r="AI526" s="338"/>
      <c r="AJ526" s="338"/>
      <c r="AK526" s="338"/>
      <c r="AL526" s="338"/>
      <c r="AM526" s="338"/>
      <c r="AN526" s="338"/>
      <c r="AO526" s="338"/>
      <c r="AP526" s="338"/>
      <c r="AQ526" s="338"/>
      <c r="AR526" s="338"/>
      <c r="AS526" s="338"/>
    </row>
    <row r="527" spans="17:45">
      <c r="Q527" s="350"/>
      <c r="R527" s="350"/>
      <c r="S527" s="350"/>
      <c r="T527" s="350"/>
      <c r="U527" s="350"/>
      <c r="V527" s="350"/>
      <c r="W527" s="338"/>
      <c r="X527" s="338"/>
      <c r="Y527" s="338"/>
      <c r="Z527" s="338"/>
      <c r="AA527" s="338"/>
      <c r="AB527" s="338"/>
      <c r="AC527" s="338"/>
      <c r="AD527" s="338"/>
      <c r="AE527" s="338"/>
      <c r="AF527" s="338"/>
      <c r="AG527" s="338"/>
      <c r="AH527" s="338"/>
      <c r="AI527" s="338"/>
      <c r="AJ527" s="338"/>
      <c r="AK527" s="338"/>
      <c r="AL527" s="338"/>
      <c r="AM527" s="338"/>
      <c r="AN527" s="338"/>
      <c r="AO527" s="338"/>
      <c r="AP527" s="338"/>
      <c r="AQ527" s="338"/>
      <c r="AR527" s="338"/>
      <c r="AS527" s="338"/>
    </row>
    <row r="528" spans="17:45">
      <c r="Q528" s="350"/>
      <c r="R528" s="350"/>
      <c r="S528" s="350"/>
      <c r="T528" s="350"/>
      <c r="U528" s="350"/>
      <c r="V528" s="350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338"/>
      <c r="AN528" s="338"/>
      <c r="AO528" s="338"/>
      <c r="AP528" s="338"/>
      <c r="AQ528" s="338"/>
      <c r="AR528" s="338"/>
      <c r="AS528" s="338"/>
    </row>
    <row r="529" spans="17:45">
      <c r="Q529" s="350"/>
      <c r="R529" s="350"/>
      <c r="S529" s="350"/>
      <c r="T529" s="350"/>
      <c r="U529" s="350"/>
      <c r="V529" s="350"/>
      <c r="W529" s="338"/>
      <c r="X529" s="338"/>
      <c r="Y529" s="338"/>
      <c r="Z529" s="338"/>
      <c r="AA529" s="338"/>
      <c r="AB529" s="338"/>
      <c r="AC529" s="338"/>
      <c r="AD529" s="338"/>
      <c r="AE529" s="338"/>
      <c r="AF529" s="338"/>
      <c r="AG529" s="338"/>
      <c r="AH529" s="338"/>
      <c r="AI529" s="338"/>
      <c r="AJ529" s="338"/>
      <c r="AK529" s="338"/>
      <c r="AL529" s="338"/>
      <c r="AM529" s="338"/>
      <c r="AN529" s="338"/>
      <c r="AO529" s="338"/>
      <c r="AP529" s="338"/>
      <c r="AQ529" s="338"/>
      <c r="AR529" s="338"/>
      <c r="AS529" s="338"/>
    </row>
    <row r="530" spans="17:45">
      <c r="Q530" s="350"/>
      <c r="R530" s="350"/>
      <c r="S530" s="350"/>
      <c r="T530" s="350"/>
      <c r="U530" s="350"/>
      <c r="V530" s="350"/>
      <c r="W530" s="338"/>
      <c r="X530" s="338"/>
      <c r="Y530" s="338"/>
      <c r="Z530" s="338"/>
      <c r="AA530" s="338"/>
      <c r="AB530" s="338"/>
      <c r="AC530" s="338"/>
      <c r="AD530" s="338"/>
      <c r="AE530" s="338"/>
      <c r="AF530" s="338"/>
      <c r="AG530" s="338"/>
      <c r="AH530" s="338"/>
      <c r="AI530" s="338"/>
      <c r="AJ530" s="338"/>
      <c r="AK530" s="338"/>
      <c r="AL530" s="338"/>
      <c r="AM530" s="338"/>
      <c r="AN530" s="338"/>
      <c r="AO530" s="338"/>
      <c r="AP530" s="338"/>
      <c r="AQ530" s="338"/>
      <c r="AR530" s="338"/>
      <c r="AS530" s="338"/>
    </row>
    <row r="531" spans="17:45">
      <c r="Q531" s="350"/>
      <c r="R531" s="350"/>
      <c r="S531" s="350"/>
      <c r="T531" s="350"/>
      <c r="U531" s="350"/>
      <c r="V531" s="350"/>
      <c r="W531" s="338"/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8"/>
      <c r="AL531" s="338"/>
      <c r="AM531" s="338"/>
      <c r="AN531" s="338"/>
      <c r="AO531" s="338"/>
      <c r="AP531" s="338"/>
      <c r="AQ531" s="338"/>
      <c r="AR531" s="338"/>
      <c r="AS531" s="338"/>
    </row>
    <row r="532" spans="17:45">
      <c r="Q532" s="350"/>
      <c r="R532" s="350"/>
      <c r="S532" s="350"/>
      <c r="T532" s="350"/>
      <c r="U532" s="350"/>
      <c r="V532" s="350"/>
      <c r="W532" s="338"/>
      <c r="X532" s="338"/>
      <c r="Y532" s="338"/>
      <c r="Z532" s="338"/>
      <c r="AA532" s="338"/>
      <c r="AB532" s="338"/>
      <c r="AC532" s="338"/>
      <c r="AD532" s="338"/>
      <c r="AE532" s="338"/>
      <c r="AF532" s="338"/>
      <c r="AG532" s="338"/>
      <c r="AH532" s="338"/>
      <c r="AI532" s="338"/>
      <c r="AJ532" s="338"/>
      <c r="AK532" s="338"/>
      <c r="AL532" s="338"/>
      <c r="AM532" s="338"/>
      <c r="AN532" s="338"/>
      <c r="AO532" s="338"/>
      <c r="AP532" s="338"/>
      <c r="AQ532" s="338"/>
      <c r="AR532" s="338"/>
      <c r="AS532" s="338"/>
    </row>
    <row r="533" spans="17:45">
      <c r="Q533" s="350"/>
      <c r="R533" s="350"/>
      <c r="S533" s="350"/>
      <c r="T533" s="350"/>
      <c r="U533" s="350"/>
      <c r="V533" s="350"/>
      <c r="W533" s="338"/>
      <c r="X533" s="338"/>
      <c r="Y533" s="338"/>
      <c r="Z533" s="338"/>
      <c r="AA533" s="338"/>
      <c r="AB533" s="338"/>
      <c r="AC533" s="338"/>
      <c r="AD533" s="338"/>
      <c r="AE533" s="338"/>
      <c r="AF533" s="338"/>
      <c r="AG533" s="338"/>
      <c r="AH533" s="338"/>
      <c r="AI533" s="338"/>
      <c r="AJ533" s="338"/>
      <c r="AK533" s="338"/>
      <c r="AL533" s="338"/>
      <c r="AM533" s="338"/>
      <c r="AN533" s="338"/>
      <c r="AO533" s="338"/>
      <c r="AP533" s="338"/>
      <c r="AQ533" s="338"/>
      <c r="AR533" s="338"/>
      <c r="AS533" s="338"/>
    </row>
    <row r="534" spans="17:45">
      <c r="Q534" s="350"/>
      <c r="R534" s="350"/>
      <c r="S534" s="350"/>
      <c r="T534" s="350"/>
      <c r="U534" s="350"/>
      <c r="V534" s="350"/>
      <c r="W534" s="338"/>
      <c r="X534" s="338"/>
      <c r="Y534" s="338"/>
      <c r="Z534" s="338"/>
      <c r="AA534" s="338"/>
      <c r="AB534" s="338"/>
      <c r="AC534" s="338"/>
      <c r="AD534" s="338"/>
      <c r="AE534" s="338"/>
      <c r="AF534" s="338"/>
      <c r="AG534" s="338"/>
      <c r="AH534" s="338"/>
      <c r="AI534" s="338"/>
      <c r="AJ534" s="338"/>
      <c r="AK534" s="338"/>
      <c r="AL534" s="338"/>
      <c r="AM534" s="338"/>
      <c r="AN534" s="338"/>
      <c r="AO534" s="338"/>
      <c r="AP534" s="338"/>
      <c r="AQ534" s="338"/>
      <c r="AR534" s="338"/>
      <c r="AS534" s="338"/>
    </row>
    <row r="535" spans="17:45">
      <c r="Q535" s="350"/>
      <c r="R535" s="350"/>
      <c r="S535" s="350"/>
      <c r="T535" s="350"/>
      <c r="U535" s="350"/>
      <c r="V535" s="350"/>
      <c r="W535" s="338"/>
      <c r="X535" s="338"/>
      <c r="Y535" s="338"/>
      <c r="Z535" s="338"/>
      <c r="AA535" s="338"/>
      <c r="AB535" s="338"/>
      <c r="AC535" s="338"/>
      <c r="AD535" s="338"/>
      <c r="AE535" s="338"/>
      <c r="AF535" s="338"/>
      <c r="AG535" s="338"/>
      <c r="AH535" s="338"/>
      <c r="AI535" s="338"/>
      <c r="AJ535" s="338"/>
      <c r="AK535" s="338"/>
      <c r="AL535" s="338"/>
      <c r="AM535" s="338"/>
      <c r="AN535" s="338"/>
      <c r="AO535" s="338"/>
      <c r="AP535" s="338"/>
      <c r="AQ535" s="338"/>
      <c r="AR535" s="338"/>
      <c r="AS535" s="338"/>
    </row>
    <row r="536" spans="17:45">
      <c r="Q536" s="350"/>
      <c r="R536" s="350"/>
      <c r="S536" s="350"/>
      <c r="T536" s="350"/>
      <c r="U536" s="350"/>
      <c r="V536" s="350"/>
      <c r="W536" s="338"/>
      <c r="X536" s="338"/>
      <c r="Y536" s="338"/>
      <c r="Z536" s="338"/>
      <c r="AA536" s="338"/>
      <c r="AB536" s="338"/>
      <c r="AC536" s="338"/>
      <c r="AD536" s="338"/>
      <c r="AE536" s="338"/>
      <c r="AF536" s="338"/>
      <c r="AG536" s="338"/>
      <c r="AH536" s="338"/>
      <c r="AI536" s="338"/>
      <c r="AJ536" s="338"/>
      <c r="AK536" s="338"/>
      <c r="AL536" s="338"/>
      <c r="AM536" s="338"/>
      <c r="AN536" s="338"/>
      <c r="AO536" s="338"/>
      <c r="AP536" s="338"/>
      <c r="AQ536" s="338"/>
      <c r="AR536" s="338"/>
      <c r="AS536" s="338"/>
    </row>
    <row r="537" spans="17:45">
      <c r="Q537" s="350"/>
      <c r="R537" s="350"/>
      <c r="S537" s="350"/>
      <c r="T537" s="350"/>
      <c r="U537" s="350"/>
      <c r="V537" s="350"/>
      <c r="W537" s="338"/>
      <c r="X537" s="338"/>
      <c r="Y537" s="338"/>
      <c r="Z537" s="338"/>
      <c r="AA537" s="338"/>
      <c r="AB537" s="338"/>
      <c r="AC537" s="338"/>
      <c r="AD537" s="338"/>
      <c r="AE537" s="338"/>
      <c r="AF537" s="338"/>
      <c r="AG537" s="338"/>
      <c r="AH537" s="338"/>
      <c r="AI537" s="338"/>
      <c r="AJ537" s="338"/>
      <c r="AK537" s="338"/>
      <c r="AL537" s="338"/>
      <c r="AM537" s="338"/>
      <c r="AN537" s="338"/>
      <c r="AO537" s="338"/>
      <c r="AP537" s="338"/>
      <c r="AQ537" s="338"/>
      <c r="AR537" s="338"/>
      <c r="AS537" s="338"/>
    </row>
    <row r="538" spans="17:45">
      <c r="Q538" s="350"/>
      <c r="R538" s="350"/>
      <c r="S538" s="350"/>
      <c r="T538" s="350"/>
      <c r="U538" s="350"/>
      <c r="V538" s="350"/>
      <c r="W538" s="338"/>
      <c r="X538" s="338"/>
      <c r="Y538" s="338"/>
      <c r="Z538" s="338"/>
      <c r="AA538" s="338"/>
      <c r="AB538" s="338"/>
      <c r="AC538" s="338"/>
      <c r="AD538" s="338"/>
      <c r="AE538" s="338"/>
      <c r="AF538" s="338"/>
      <c r="AG538" s="338"/>
      <c r="AH538" s="338"/>
      <c r="AI538" s="338"/>
      <c r="AJ538" s="338"/>
      <c r="AK538" s="338"/>
      <c r="AL538" s="338"/>
      <c r="AM538" s="338"/>
      <c r="AN538" s="338"/>
      <c r="AO538" s="338"/>
      <c r="AP538" s="338"/>
      <c r="AQ538" s="338"/>
      <c r="AR538" s="338"/>
      <c r="AS538" s="338"/>
    </row>
    <row r="539" spans="17:45">
      <c r="Q539" s="350"/>
      <c r="R539" s="350"/>
      <c r="S539" s="350"/>
      <c r="T539" s="350"/>
      <c r="U539" s="350"/>
      <c r="V539" s="350"/>
      <c r="W539" s="338"/>
      <c r="X539" s="338"/>
      <c r="Y539" s="338"/>
      <c r="Z539" s="338"/>
      <c r="AA539" s="338"/>
      <c r="AB539" s="338"/>
      <c r="AC539" s="338"/>
      <c r="AD539" s="338"/>
      <c r="AE539" s="338"/>
      <c r="AF539" s="338"/>
      <c r="AG539" s="338"/>
      <c r="AH539" s="338"/>
      <c r="AI539" s="338"/>
      <c r="AJ539" s="338"/>
      <c r="AK539" s="338"/>
      <c r="AL539" s="338"/>
      <c r="AM539" s="338"/>
      <c r="AN539" s="338"/>
      <c r="AO539" s="338"/>
      <c r="AP539" s="338"/>
      <c r="AQ539" s="338"/>
      <c r="AR539" s="338"/>
      <c r="AS539" s="338"/>
    </row>
    <row r="540" spans="17:45">
      <c r="Q540" s="350"/>
      <c r="R540" s="350"/>
      <c r="S540" s="350"/>
      <c r="T540" s="350"/>
      <c r="U540" s="350"/>
      <c r="V540" s="350"/>
      <c r="W540" s="338"/>
      <c r="X540" s="338"/>
      <c r="Y540" s="338"/>
      <c r="Z540" s="338"/>
      <c r="AA540" s="338"/>
      <c r="AB540" s="338"/>
      <c r="AC540" s="338"/>
      <c r="AD540" s="338"/>
      <c r="AE540" s="338"/>
      <c r="AF540" s="338"/>
      <c r="AG540" s="338"/>
      <c r="AH540" s="338"/>
      <c r="AI540" s="338"/>
      <c r="AJ540" s="338"/>
      <c r="AK540" s="338"/>
      <c r="AL540" s="338"/>
      <c r="AM540" s="338"/>
      <c r="AN540" s="338"/>
      <c r="AO540" s="338"/>
      <c r="AP540" s="338"/>
      <c r="AQ540" s="338"/>
      <c r="AR540" s="338"/>
      <c r="AS540" s="338"/>
    </row>
    <row r="541" spans="17:45">
      <c r="Q541" s="350"/>
      <c r="R541" s="350"/>
      <c r="S541" s="350"/>
      <c r="T541" s="350"/>
      <c r="U541" s="350"/>
      <c r="V541" s="350"/>
      <c r="W541" s="338"/>
      <c r="X541" s="338"/>
      <c r="Y541" s="338"/>
      <c r="Z541" s="338"/>
      <c r="AA541" s="338"/>
      <c r="AB541" s="338"/>
      <c r="AC541" s="338"/>
      <c r="AD541" s="338"/>
      <c r="AE541" s="338"/>
      <c r="AF541" s="338"/>
      <c r="AG541" s="338"/>
      <c r="AH541" s="338"/>
      <c r="AI541" s="338"/>
      <c r="AJ541" s="338"/>
      <c r="AK541" s="338"/>
      <c r="AL541" s="338"/>
      <c r="AM541" s="338"/>
      <c r="AN541" s="338"/>
      <c r="AO541" s="338"/>
      <c r="AP541" s="338"/>
      <c r="AQ541" s="338"/>
      <c r="AR541" s="338"/>
      <c r="AS541" s="338"/>
    </row>
    <row r="542" spans="17:45">
      <c r="Q542" s="350"/>
      <c r="R542" s="350"/>
      <c r="S542" s="350"/>
      <c r="T542" s="350"/>
      <c r="U542" s="350"/>
      <c r="V542" s="350"/>
      <c r="W542" s="338"/>
      <c r="X542" s="338"/>
      <c r="Y542" s="338"/>
      <c r="Z542" s="338"/>
      <c r="AA542" s="338"/>
      <c r="AB542" s="338"/>
      <c r="AC542" s="338"/>
      <c r="AD542" s="338"/>
      <c r="AE542" s="338"/>
      <c r="AF542" s="338"/>
      <c r="AG542" s="338"/>
      <c r="AH542" s="338"/>
      <c r="AI542" s="338"/>
      <c r="AJ542" s="338"/>
      <c r="AK542" s="338"/>
      <c r="AL542" s="338"/>
      <c r="AM542" s="338"/>
      <c r="AN542" s="338"/>
      <c r="AO542" s="338"/>
      <c r="AP542" s="338"/>
      <c r="AQ542" s="338"/>
      <c r="AR542" s="338"/>
      <c r="AS542" s="338"/>
    </row>
    <row r="543" spans="17:45">
      <c r="Q543" s="350"/>
      <c r="R543" s="350"/>
      <c r="S543" s="350"/>
      <c r="T543" s="350"/>
      <c r="U543" s="350"/>
      <c r="V543" s="350"/>
      <c r="W543" s="338"/>
      <c r="X543" s="338"/>
      <c r="Y543" s="338"/>
      <c r="Z543" s="338"/>
      <c r="AA543" s="338"/>
      <c r="AB543" s="338"/>
      <c r="AC543" s="338"/>
      <c r="AD543" s="338"/>
      <c r="AE543" s="338"/>
      <c r="AF543" s="338"/>
      <c r="AG543" s="338"/>
      <c r="AH543" s="338"/>
      <c r="AI543" s="338"/>
      <c r="AJ543" s="338"/>
      <c r="AK543" s="338"/>
      <c r="AL543" s="338"/>
      <c r="AM543" s="338"/>
      <c r="AN543" s="338"/>
      <c r="AO543" s="338"/>
      <c r="AP543" s="338"/>
      <c r="AQ543" s="338"/>
      <c r="AR543" s="338"/>
      <c r="AS543" s="338"/>
    </row>
    <row r="544" spans="17:45">
      <c r="Q544" s="350"/>
      <c r="R544" s="350"/>
      <c r="S544" s="350"/>
      <c r="T544" s="350"/>
      <c r="U544" s="350"/>
      <c r="V544" s="350"/>
      <c r="W544" s="338"/>
      <c r="X544" s="338"/>
      <c r="Y544" s="338"/>
      <c r="Z544" s="338"/>
      <c r="AA544" s="338"/>
      <c r="AB544" s="338"/>
      <c r="AC544" s="338"/>
      <c r="AD544" s="338"/>
      <c r="AE544" s="338"/>
      <c r="AF544" s="338"/>
      <c r="AG544" s="338"/>
      <c r="AH544" s="338"/>
      <c r="AI544" s="338"/>
      <c r="AJ544" s="338"/>
      <c r="AK544" s="338"/>
      <c r="AL544" s="338"/>
      <c r="AM544" s="338"/>
      <c r="AN544" s="338"/>
      <c r="AO544" s="338"/>
      <c r="AP544" s="338"/>
      <c r="AQ544" s="338"/>
      <c r="AR544" s="338"/>
      <c r="AS544" s="338"/>
    </row>
    <row r="545" spans="17:45">
      <c r="Q545" s="350"/>
      <c r="R545" s="350"/>
      <c r="S545" s="350"/>
      <c r="T545" s="350"/>
      <c r="U545" s="350"/>
      <c r="V545" s="350"/>
      <c r="W545" s="338"/>
      <c r="X545" s="338"/>
      <c r="Y545" s="338"/>
      <c r="Z545" s="338"/>
      <c r="AA545" s="338"/>
      <c r="AB545" s="338"/>
      <c r="AC545" s="338"/>
      <c r="AD545" s="338"/>
      <c r="AE545" s="338"/>
      <c r="AF545" s="338"/>
      <c r="AG545" s="338"/>
      <c r="AH545" s="338"/>
      <c r="AI545" s="338"/>
      <c r="AJ545" s="338"/>
      <c r="AK545" s="338"/>
      <c r="AL545" s="338"/>
      <c r="AM545" s="338"/>
      <c r="AN545" s="338"/>
      <c r="AO545" s="338"/>
      <c r="AP545" s="338"/>
      <c r="AQ545" s="338"/>
      <c r="AR545" s="338"/>
      <c r="AS545" s="338"/>
    </row>
    <row r="546" spans="17:45">
      <c r="Q546" s="350"/>
      <c r="R546" s="350"/>
      <c r="S546" s="350"/>
      <c r="T546" s="350"/>
      <c r="U546" s="350"/>
      <c r="V546" s="350"/>
      <c r="W546" s="338"/>
      <c r="X546" s="338"/>
      <c r="Y546" s="338"/>
      <c r="Z546" s="338"/>
      <c r="AA546" s="338"/>
      <c r="AB546" s="338"/>
      <c r="AC546" s="338"/>
      <c r="AD546" s="338"/>
      <c r="AE546" s="338"/>
      <c r="AF546" s="338"/>
      <c r="AG546" s="338"/>
      <c r="AH546" s="338"/>
      <c r="AI546" s="338"/>
      <c r="AJ546" s="338"/>
      <c r="AK546" s="338"/>
      <c r="AL546" s="338"/>
      <c r="AM546" s="338"/>
      <c r="AN546" s="338"/>
      <c r="AO546" s="338"/>
      <c r="AP546" s="338"/>
      <c r="AQ546" s="338"/>
      <c r="AR546" s="338"/>
      <c r="AS546" s="338"/>
    </row>
    <row r="547" spans="17:45">
      <c r="Q547" s="350"/>
      <c r="R547" s="350"/>
      <c r="S547" s="350"/>
      <c r="T547" s="350"/>
      <c r="U547" s="350"/>
      <c r="V547" s="350"/>
      <c r="W547" s="338"/>
      <c r="X547" s="338"/>
      <c r="Y547" s="338"/>
      <c r="Z547" s="338"/>
      <c r="AA547" s="338"/>
      <c r="AB547" s="338"/>
      <c r="AC547" s="338"/>
      <c r="AD547" s="338"/>
      <c r="AE547" s="338"/>
      <c r="AF547" s="338"/>
      <c r="AG547" s="338"/>
      <c r="AH547" s="338"/>
      <c r="AI547" s="338"/>
      <c r="AJ547" s="338"/>
      <c r="AK547" s="338"/>
      <c r="AL547" s="338"/>
      <c r="AM547" s="338"/>
      <c r="AN547" s="338"/>
      <c r="AO547" s="338"/>
      <c r="AP547" s="338"/>
      <c r="AQ547" s="338"/>
      <c r="AR547" s="338"/>
      <c r="AS547" s="338"/>
    </row>
    <row r="548" spans="17:45">
      <c r="Q548" s="350"/>
      <c r="R548" s="350"/>
      <c r="S548" s="350"/>
      <c r="T548" s="350"/>
      <c r="U548" s="350"/>
      <c r="V548" s="350"/>
      <c r="W548" s="338"/>
      <c r="X548" s="338"/>
      <c r="Y548" s="338"/>
      <c r="Z548" s="338"/>
      <c r="AA548" s="338"/>
      <c r="AB548" s="338"/>
      <c r="AC548" s="338"/>
      <c r="AD548" s="338"/>
      <c r="AE548" s="338"/>
      <c r="AF548" s="338"/>
      <c r="AG548" s="338"/>
      <c r="AH548" s="338"/>
      <c r="AI548" s="338"/>
      <c r="AJ548" s="338"/>
      <c r="AK548" s="338"/>
      <c r="AL548" s="338"/>
      <c r="AM548" s="338"/>
      <c r="AN548" s="338"/>
      <c r="AO548" s="338"/>
      <c r="AP548" s="338"/>
      <c r="AQ548" s="338"/>
      <c r="AR548" s="338"/>
      <c r="AS548" s="338"/>
    </row>
    <row r="549" spans="17:45">
      <c r="Q549" s="350"/>
      <c r="R549" s="350"/>
      <c r="S549" s="350"/>
      <c r="T549" s="350"/>
      <c r="U549" s="350"/>
      <c r="V549" s="350"/>
      <c r="W549" s="338"/>
      <c r="X549" s="338"/>
      <c r="Y549" s="338"/>
      <c r="Z549" s="338"/>
      <c r="AA549" s="338"/>
      <c r="AB549" s="338"/>
      <c r="AC549" s="338"/>
      <c r="AD549" s="338"/>
      <c r="AE549" s="338"/>
      <c r="AF549" s="338"/>
      <c r="AG549" s="338"/>
      <c r="AH549" s="338"/>
      <c r="AI549" s="338"/>
      <c r="AJ549" s="338"/>
      <c r="AK549" s="338"/>
      <c r="AL549" s="338"/>
      <c r="AM549" s="338"/>
      <c r="AN549" s="338"/>
      <c r="AO549" s="338"/>
      <c r="AP549" s="338"/>
      <c r="AQ549" s="338"/>
      <c r="AR549" s="338"/>
      <c r="AS549" s="338"/>
    </row>
    <row r="550" spans="17:45">
      <c r="Q550" s="350"/>
      <c r="R550" s="350"/>
      <c r="S550" s="350"/>
      <c r="T550" s="350"/>
      <c r="U550" s="350"/>
      <c r="V550" s="350"/>
      <c r="W550" s="338"/>
      <c r="X550" s="338"/>
      <c r="Y550" s="338"/>
      <c r="Z550" s="338"/>
      <c r="AA550" s="338"/>
      <c r="AB550" s="338"/>
      <c r="AC550" s="338"/>
      <c r="AD550" s="338"/>
      <c r="AE550" s="338"/>
      <c r="AF550" s="338"/>
      <c r="AG550" s="338"/>
      <c r="AH550" s="338"/>
      <c r="AI550" s="338"/>
      <c r="AJ550" s="338"/>
      <c r="AK550" s="338"/>
      <c r="AL550" s="338"/>
      <c r="AM550" s="338"/>
      <c r="AN550" s="338"/>
      <c r="AO550" s="338"/>
      <c r="AP550" s="338"/>
      <c r="AQ550" s="338"/>
      <c r="AR550" s="338"/>
      <c r="AS550" s="338"/>
    </row>
    <row r="551" spans="17:45">
      <c r="Q551" s="350"/>
      <c r="R551" s="350"/>
      <c r="S551" s="350"/>
      <c r="T551" s="350"/>
      <c r="U551" s="350"/>
      <c r="V551" s="350"/>
      <c r="W551" s="338"/>
      <c r="X551" s="338"/>
      <c r="Y551" s="338"/>
      <c r="Z551" s="338"/>
      <c r="AA551" s="338"/>
      <c r="AB551" s="338"/>
      <c r="AC551" s="338"/>
      <c r="AD551" s="338"/>
      <c r="AE551" s="338"/>
      <c r="AF551" s="338"/>
      <c r="AG551" s="338"/>
      <c r="AH551" s="338"/>
      <c r="AI551" s="338"/>
      <c r="AJ551" s="338"/>
      <c r="AK551" s="338"/>
      <c r="AL551" s="338"/>
      <c r="AM551" s="338"/>
      <c r="AN551" s="338"/>
      <c r="AO551" s="338"/>
      <c r="AP551" s="338"/>
      <c r="AQ551" s="338"/>
      <c r="AR551" s="338"/>
      <c r="AS551" s="338"/>
    </row>
    <row r="552" spans="17:45">
      <c r="Q552" s="350"/>
      <c r="R552" s="350"/>
      <c r="S552" s="350"/>
      <c r="T552" s="350"/>
      <c r="U552" s="350"/>
      <c r="V552" s="350"/>
      <c r="W552" s="338"/>
      <c r="X552" s="338"/>
      <c r="Y552" s="338"/>
      <c r="Z552" s="338"/>
      <c r="AA552" s="338"/>
      <c r="AB552" s="338"/>
      <c r="AC552" s="338"/>
      <c r="AD552" s="338"/>
      <c r="AE552" s="338"/>
      <c r="AF552" s="338"/>
      <c r="AG552" s="338"/>
      <c r="AH552" s="338"/>
      <c r="AI552" s="338"/>
      <c r="AJ552" s="338"/>
      <c r="AK552" s="338"/>
      <c r="AL552" s="338"/>
      <c r="AM552" s="338"/>
      <c r="AN552" s="338"/>
      <c r="AO552" s="338"/>
      <c r="AP552" s="338"/>
      <c r="AQ552" s="338"/>
      <c r="AR552" s="338"/>
      <c r="AS552" s="338"/>
    </row>
    <row r="553" spans="17:45">
      <c r="Q553" s="350"/>
      <c r="R553" s="350"/>
      <c r="S553" s="350"/>
      <c r="T553" s="350"/>
      <c r="U553" s="350"/>
      <c r="V553" s="350"/>
      <c r="W553" s="338"/>
      <c r="X553" s="338"/>
      <c r="Y553" s="338"/>
      <c r="Z553" s="338"/>
      <c r="AA553" s="338"/>
      <c r="AB553" s="338"/>
      <c r="AC553" s="338"/>
      <c r="AD553" s="338"/>
      <c r="AE553" s="338"/>
      <c r="AF553" s="338"/>
      <c r="AG553" s="338"/>
      <c r="AH553" s="338"/>
      <c r="AI553" s="338"/>
      <c r="AJ553" s="338"/>
      <c r="AK553" s="338"/>
      <c r="AL553" s="338"/>
      <c r="AM553" s="338"/>
      <c r="AN553" s="338"/>
      <c r="AO553" s="338"/>
      <c r="AP553" s="338"/>
      <c r="AQ553" s="338"/>
      <c r="AR553" s="338"/>
      <c r="AS553" s="338"/>
    </row>
    <row r="554" spans="17:45">
      <c r="Q554" s="350"/>
      <c r="R554" s="350"/>
      <c r="S554" s="350"/>
      <c r="T554" s="350"/>
      <c r="U554" s="350"/>
      <c r="V554" s="350"/>
      <c r="W554" s="338"/>
      <c r="X554" s="338"/>
      <c r="Y554" s="338"/>
      <c r="Z554" s="338"/>
      <c r="AA554" s="338"/>
      <c r="AB554" s="338"/>
      <c r="AC554" s="338"/>
      <c r="AD554" s="338"/>
      <c r="AE554" s="338"/>
      <c r="AF554" s="338"/>
      <c r="AG554" s="338"/>
      <c r="AH554" s="338"/>
      <c r="AI554" s="338"/>
      <c r="AJ554" s="338"/>
      <c r="AK554" s="338"/>
      <c r="AL554" s="338"/>
      <c r="AM554" s="338"/>
      <c r="AN554" s="338"/>
      <c r="AO554" s="338"/>
      <c r="AP554" s="338"/>
      <c r="AQ554" s="338"/>
      <c r="AR554" s="338"/>
      <c r="AS554" s="338"/>
    </row>
    <row r="555" spans="17:45">
      <c r="Q555" s="350"/>
      <c r="R555" s="350"/>
      <c r="S555" s="350"/>
      <c r="T555" s="350"/>
      <c r="U555" s="350"/>
      <c r="V555" s="350"/>
      <c r="W555" s="338"/>
      <c r="X555" s="338"/>
      <c r="Y555" s="338"/>
      <c r="Z555" s="338"/>
      <c r="AA555" s="338"/>
      <c r="AB555" s="338"/>
      <c r="AC555" s="338"/>
      <c r="AD555" s="338"/>
      <c r="AE555" s="338"/>
      <c r="AF555" s="338"/>
      <c r="AG555" s="338"/>
      <c r="AH555" s="338"/>
      <c r="AI555" s="338"/>
      <c r="AJ555" s="338"/>
      <c r="AK555" s="338"/>
      <c r="AL555" s="338"/>
      <c r="AM555" s="338"/>
      <c r="AN555" s="338"/>
      <c r="AO555" s="338"/>
      <c r="AP555" s="338"/>
      <c r="AQ555" s="338"/>
      <c r="AR555" s="338"/>
      <c r="AS555" s="338"/>
    </row>
    <row r="556" spans="17:45">
      <c r="Q556" s="350"/>
      <c r="R556" s="350"/>
      <c r="S556" s="350"/>
      <c r="T556" s="350"/>
      <c r="U556" s="350"/>
      <c r="V556" s="350"/>
      <c r="W556" s="338"/>
      <c r="X556" s="338"/>
      <c r="Y556" s="338"/>
      <c r="Z556" s="338"/>
      <c r="AA556" s="338"/>
      <c r="AB556" s="338"/>
      <c r="AC556" s="338"/>
      <c r="AD556" s="338"/>
      <c r="AE556" s="338"/>
      <c r="AF556" s="338"/>
      <c r="AG556" s="338"/>
      <c r="AH556" s="338"/>
      <c r="AI556" s="338"/>
      <c r="AJ556" s="338"/>
      <c r="AK556" s="338"/>
      <c r="AL556" s="338"/>
      <c r="AM556" s="338"/>
      <c r="AN556" s="338"/>
      <c r="AO556" s="338"/>
      <c r="AP556" s="338"/>
      <c r="AQ556" s="338"/>
      <c r="AR556" s="338"/>
      <c r="AS556" s="338"/>
    </row>
    <row r="557" spans="17:45">
      <c r="Q557" s="350"/>
      <c r="R557" s="350"/>
      <c r="S557" s="350"/>
      <c r="T557" s="350"/>
      <c r="U557" s="350"/>
      <c r="V557" s="350"/>
      <c r="W557" s="338"/>
      <c r="X557" s="338"/>
      <c r="Y557" s="338"/>
      <c r="Z557" s="338"/>
      <c r="AA557" s="338"/>
      <c r="AB557" s="338"/>
      <c r="AC557" s="338"/>
      <c r="AD557" s="338"/>
      <c r="AE557" s="338"/>
      <c r="AF557" s="338"/>
      <c r="AG557" s="338"/>
      <c r="AH557" s="338"/>
      <c r="AI557" s="338"/>
      <c r="AJ557" s="338"/>
      <c r="AK557" s="338"/>
      <c r="AL557" s="338"/>
      <c r="AM557" s="338"/>
      <c r="AN557" s="338"/>
      <c r="AO557" s="338"/>
      <c r="AP557" s="338"/>
      <c r="AQ557" s="338"/>
      <c r="AR557" s="338"/>
      <c r="AS557" s="338"/>
    </row>
    <row r="558" spans="17:45">
      <c r="Q558" s="350"/>
      <c r="R558" s="350"/>
      <c r="S558" s="350"/>
      <c r="T558" s="350"/>
      <c r="U558" s="350"/>
      <c r="V558" s="350"/>
      <c r="W558" s="338"/>
      <c r="X558" s="338"/>
      <c r="Y558" s="338"/>
      <c r="Z558" s="338"/>
      <c r="AA558" s="338"/>
      <c r="AB558" s="338"/>
      <c r="AC558" s="338"/>
      <c r="AD558" s="338"/>
      <c r="AE558" s="338"/>
      <c r="AF558" s="338"/>
      <c r="AG558" s="338"/>
      <c r="AH558" s="338"/>
      <c r="AI558" s="338"/>
      <c r="AJ558" s="338"/>
      <c r="AK558" s="338"/>
      <c r="AL558" s="338"/>
      <c r="AM558" s="338"/>
      <c r="AN558" s="338"/>
      <c r="AO558" s="338"/>
      <c r="AP558" s="338"/>
      <c r="AQ558" s="338"/>
      <c r="AR558" s="338"/>
      <c r="AS558" s="338"/>
    </row>
    <row r="559" spans="17:45">
      <c r="Q559" s="350"/>
      <c r="R559" s="350"/>
      <c r="S559" s="350"/>
      <c r="T559" s="350"/>
      <c r="U559" s="350"/>
      <c r="V559" s="350"/>
      <c r="W559" s="338"/>
      <c r="X559" s="338"/>
      <c r="Y559" s="338"/>
      <c r="Z559" s="338"/>
      <c r="AA559" s="338"/>
      <c r="AB559" s="338"/>
      <c r="AC559" s="338"/>
      <c r="AD559" s="338"/>
      <c r="AE559" s="338"/>
      <c r="AF559" s="338"/>
      <c r="AG559" s="338"/>
      <c r="AH559" s="338"/>
      <c r="AI559" s="338"/>
      <c r="AJ559" s="338"/>
      <c r="AK559" s="338"/>
      <c r="AL559" s="338"/>
      <c r="AM559" s="338"/>
      <c r="AN559" s="338"/>
      <c r="AO559" s="338"/>
      <c r="AP559" s="338"/>
      <c r="AQ559" s="338"/>
      <c r="AR559" s="338"/>
      <c r="AS559" s="338"/>
    </row>
    <row r="560" spans="17:45">
      <c r="Q560" s="350"/>
      <c r="R560" s="350"/>
      <c r="S560" s="350"/>
      <c r="T560" s="350"/>
      <c r="U560" s="350"/>
      <c r="V560" s="350"/>
      <c r="W560" s="338"/>
      <c r="X560" s="338"/>
      <c r="Y560" s="338"/>
      <c r="Z560" s="338"/>
      <c r="AA560" s="338"/>
      <c r="AB560" s="338"/>
      <c r="AC560" s="338"/>
      <c r="AD560" s="338"/>
      <c r="AE560" s="338"/>
      <c r="AF560" s="338"/>
      <c r="AG560" s="338"/>
      <c r="AH560" s="338"/>
      <c r="AI560" s="338"/>
      <c r="AJ560" s="338"/>
      <c r="AK560" s="338"/>
      <c r="AL560" s="338"/>
      <c r="AM560" s="338"/>
      <c r="AN560" s="338"/>
      <c r="AO560" s="338"/>
      <c r="AP560" s="338"/>
      <c r="AQ560" s="338"/>
      <c r="AR560" s="338"/>
      <c r="AS560" s="338"/>
    </row>
    <row r="561" spans="17:45">
      <c r="Q561" s="350"/>
      <c r="R561" s="350"/>
      <c r="S561" s="350"/>
      <c r="T561" s="350"/>
      <c r="U561" s="350"/>
      <c r="V561" s="350"/>
      <c r="W561" s="338"/>
      <c r="X561" s="338"/>
      <c r="Y561" s="338"/>
      <c r="Z561" s="338"/>
      <c r="AA561" s="338"/>
      <c r="AB561" s="338"/>
      <c r="AC561" s="338"/>
      <c r="AD561" s="338"/>
      <c r="AE561" s="338"/>
      <c r="AF561" s="338"/>
      <c r="AG561" s="338"/>
      <c r="AH561" s="338"/>
      <c r="AI561" s="338"/>
      <c r="AJ561" s="338"/>
      <c r="AK561" s="338"/>
      <c r="AL561" s="338"/>
      <c r="AM561" s="338"/>
      <c r="AN561" s="338"/>
      <c r="AO561" s="338"/>
      <c r="AP561" s="338"/>
      <c r="AQ561" s="338"/>
      <c r="AR561" s="338"/>
      <c r="AS561" s="338"/>
    </row>
    <row r="562" spans="17:45">
      <c r="Q562" s="350"/>
      <c r="R562" s="350"/>
      <c r="S562" s="350"/>
      <c r="T562" s="350"/>
      <c r="U562" s="350"/>
      <c r="V562" s="350"/>
      <c r="W562" s="338"/>
      <c r="X562" s="338"/>
      <c r="Y562" s="338"/>
      <c r="Z562" s="338"/>
      <c r="AA562" s="338"/>
      <c r="AB562" s="338"/>
      <c r="AC562" s="338"/>
      <c r="AD562" s="338"/>
      <c r="AE562" s="338"/>
      <c r="AF562" s="338"/>
      <c r="AG562" s="338"/>
      <c r="AH562" s="338"/>
      <c r="AI562" s="338"/>
      <c r="AJ562" s="338"/>
      <c r="AK562" s="338"/>
      <c r="AL562" s="338"/>
      <c r="AM562" s="338"/>
      <c r="AN562" s="338"/>
      <c r="AO562" s="338"/>
      <c r="AP562" s="338"/>
      <c r="AQ562" s="338"/>
      <c r="AR562" s="338"/>
      <c r="AS562" s="338"/>
    </row>
    <row r="563" spans="17:45">
      <c r="Q563" s="350"/>
      <c r="R563" s="350"/>
      <c r="S563" s="350"/>
      <c r="T563" s="350"/>
      <c r="U563" s="350"/>
      <c r="V563" s="350"/>
      <c r="W563" s="338"/>
      <c r="X563" s="338"/>
      <c r="Y563" s="338"/>
      <c r="Z563" s="338"/>
      <c r="AA563" s="338"/>
      <c r="AB563" s="338"/>
      <c r="AC563" s="338"/>
      <c r="AD563" s="338"/>
      <c r="AE563" s="338"/>
      <c r="AF563" s="338"/>
      <c r="AG563" s="338"/>
      <c r="AH563" s="338"/>
      <c r="AI563" s="338"/>
      <c r="AJ563" s="338"/>
      <c r="AK563" s="338"/>
      <c r="AL563" s="338"/>
      <c r="AM563" s="338"/>
      <c r="AN563" s="338"/>
      <c r="AO563" s="338"/>
      <c r="AP563" s="338"/>
      <c r="AQ563" s="338"/>
      <c r="AR563" s="338"/>
      <c r="AS563" s="338"/>
    </row>
    <row r="564" spans="17:45">
      <c r="Q564" s="350"/>
      <c r="R564" s="350"/>
      <c r="S564" s="350"/>
      <c r="T564" s="350"/>
      <c r="U564" s="350"/>
      <c r="V564" s="350"/>
      <c r="W564" s="338"/>
      <c r="X564" s="338"/>
      <c r="Y564" s="338"/>
      <c r="Z564" s="338"/>
      <c r="AA564" s="338"/>
      <c r="AB564" s="338"/>
      <c r="AC564" s="338"/>
      <c r="AD564" s="338"/>
      <c r="AE564" s="338"/>
      <c r="AF564" s="338"/>
      <c r="AG564" s="338"/>
      <c r="AH564" s="338"/>
      <c r="AI564" s="338"/>
      <c r="AJ564" s="338"/>
      <c r="AK564" s="338"/>
      <c r="AL564" s="338"/>
      <c r="AM564" s="338"/>
      <c r="AN564" s="338"/>
      <c r="AO564" s="338"/>
      <c r="AP564" s="338"/>
      <c r="AQ564" s="338"/>
      <c r="AR564" s="338"/>
      <c r="AS564" s="338"/>
    </row>
    <row r="565" spans="17:45">
      <c r="Q565" s="350"/>
      <c r="R565" s="350"/>
      <c r="S565" s="350"/>
      <c r="T565" s="350"/>
      <c r="U565" s="350"/>
      <c r="V565" s="350"/>
      <c r="W565" s="338"/>
      <c r="X565" s="338"/>
      <c r="Y565" s="338"/>
      <c r="Z565" s="338"/>
      <c r="AA565" s="338"/>
      <c r="AB565" s="338"/>
      <c r="AC565" s="338"/>
      <c r="AD565" s="338"/>
      <c r="AE565" s="338"/>
      <c r="AF565" s="338"/>
      <c r="AG565" s="338"/>
      <c r="AH565" s="338"/>
      <c r="AI565" s="338"/>
      <c r="AJ565" s="338"/>
      <c r="AK565" s="338"/>
      <c r="AL565" s="338"/>
      <c r="AM565" s="338"/>
      <c r="AN565" s="338"/>
      <c r="AO565" s="338"/>
      <c r="AP565" s="338"/>
      <c r="AQ565" s="338"/>
      <c r="AR565" s="338"/>
      <c r="AS565" s="338"/>
    </row>
    <row r="566" spans="17:45">
      <c r="Q566" s="350"/>
      <c r="R566" s="350"/>
      <c r="S566" s="350"/>
      <c r="T566" s="350"/>
      <c r="U566" s="350"/>
      <c r="V566" s="350"/>
      <c r="W566" s="338"/>
      <c r="X566" s="338"/>
      <c r="Y566" s="338"/>
      <c r="Z566" s="338"/>
      <c r="AA566" s="338"/>
      <c r="AB566" s="338"/>
      <c r="AC566" s="338"/>
      <c r="AD566" s="338"/>
      <c r="AE566" s="338"/>
      <c r="AF566" s="338"/>
      <c r="AG566" s="338"/>
      <c r="AH566" s="338"/>
      <c r="AI566" s="338"/>
      <c r="AJ566" s="338"/>
      <c r="AK566" s="338"/>
      <c r="AL566" s="338"/>
      <c r="AM566" s="338"/>
      <c r="AN566" s="338"/>
      <c r="AO566" s="338"/>
      <c r="AP566" s="338"/>
      <c r="AQ566" s="338"/>
      <c r="AR566" s="338"/>
      <c r="AS566" s="338"/>
    </row>
    <row r="567" spans="17:45">
      <c r="Q567" s="350"/>
      <c r="R567" s="350"/>
      <c r="S567" s="350"/>
      <c r="T567" s="350"/>
      <c r="U567" s="350"/>
      <c r="V567" s="350"/>
      <c r="W567" s="338"/>
      <c r="X567" s="338"/>
      <c r="Y567" s="338"/>
      <c r="Z567" s="338"/>
      <c r="AA567" s="338"/>
      <c r="AB567" s="338"/>
      <c r="AC567" s="338"/>
      <c r="AD567" s="338"/>
      <c r="AE567" s="338"/>
      <c r="AF567" s="338"/>
      <c r="AG567" s="338"/>
      <c r="AH567" s="338"/>
      <c r="AI567" s="338"/>
      <c r="AJ567" s="338"/>
      <c r="AK567" s="338"/>
      <c r="AL567" s="338"/>
      <c r="AM567" s="338"/>
      <c r="AN567" s="338"/>
      <c r="AO567" s="338"/>
      <c r="AP567" s="338"/>
      <c r="AQ567" s="338"/>
      <c r="AR567" s="338"/>
      <c r="AS567" s="338"/>
    </row>
    <row r="568" spans="17:45">
      <c r="Q568" s="350"/>
      <c r="R568" s="350"/>
      <c r="S568" s="350"/>
      <c r="T568" s="350"/>
      <c r="U568" s="350"/>
      <c r="V568" s="350"/>
      <c r="W568" s="338"/>
      <c r="X568" s="338"/>
      <c r="Y568" s="338"/>
      <c r="Z568" s="338"/>
      <c r="AA568" s="338"/>
      <c r="AB568" s="338"/>
      <c r="AC568" s="338"/>
      <c r="AD568" s="338"/>
      <c r="AE568" s="338"/>
      <c r="AF568" s="338"/>
      <c r="AG568" s="338"/>
      <c r="AH568" s="338"/>
      <c r="AI568" s="338"/>
      <c r="AJ568" s="338"/>
      <c r="AK568" s="338"/>
      <c r="AL568" s="338"/>
      <c r="AM568" s="338"/>
      <c r="AN568" s="338"/>
      <c r="AO568" s="338"/>
      <c r="AP568" s="338"/>
      <c r="AQ568" s="338"/>
      <c r="AR568" s="338"/>
      <c r="AS568" s="338"/>
    </row>
    <row r="569" spans="17:45">
      <c r="Q569" s="350"/>
      <c r="R569" s="350"/>
      <c r="S569" s="350"/>
      <c r="T569" s="350"/>
      <c r="U569" s="350"/>
      <c r="V569" s="350"/>
      <c r="W569" s="338"/>
      <c r="X569" s="338"/>
      <c r="Y569" s="338"/>
      <c r="Z569" s="338"/>
      <c r="AA569" s="338"/>
      <c r="AB569" s="338"/>
      <c r="AC569" s="338"/>
      <c r="AD569" s="338"/>
      <c r="AE569" s="338"/>
      <c r="AF569" s="338"/>
      <c r="AG569" s="338"/>
      <c r="AH569" s="338"/>
      <c r="AI569" s="338"/>
      <c r="AJ569" s="338"/>
      <c r="AK569" s="338"/>
      <c r="AL569" s="338"/>
      <c r="AM569" s="338"/>
      <c r="AN569" s="338"/>
      <c r="AO569" s="338"/>
      <c r="AP569" s="338"/>
      <c r="AQ569" s="338"/>
      <c r="AR569" s="338"/>
      <c r="AS569" s="338"/>
    </row>
    <row r="570" spans="17:45">
      <c r="Q570" s="350"/>
      <c r="R570" s="350"/>
      <c r="S570" s="350"/>
      <c r="T570" s="350"/>
      <c r="U570" s="350"/>
      <c r="V570" s="350"/>
      <c r="W570" s="338"/>
      <c r="X570" s="338"/>
      <c r="Y570" s="338"/>
      <c r="Z570" s="338"/>
      <c r="AA570" s="338"/>
      <c r="AB570" s="338"/>
      <c r="AC570" s="338"/>
      <c r="AD570" s="338"/>
      <c r="AE570" s="338"/>
      <c r="AF570" s="338"/>
      <c r="AG570" s="338"/>
      <c r="AH570" s="338"/>
      <c r="AI570" s="338"/>
      <c r="AJ570" s="338"/>
      <c r="AK570" s="338"/>
      <c r="AL570" s="338"/>
      <c r="AM570" s="338"/>
      <c r="AN570" s="338"/>
      <c r="AO570" s="338"/>
      <c r="AP570" s="338"/>
      <c r="AQ570" s="338"/>
      <c r="AR570" s="338"/>
      <c r="AS570" s="338"/>
    </row>
    <row r="571" spans="17:45">
      <c r="Q571" s="350"/>
      <c r="R571" s="350"/>
      <c r="S571" s="350"/>
      <c r="T571" s="350"/>
      <c r="U571" s="350"/>
      <c r="V571" s="350"/>
      <c r="W571" s="338"/>
      <c r="X571" s="338"/>
      <c r="Y571" s="338"/>
      <c r="Z571" s="338"/>
      <c r="AA571" s="338"/>
      <c r="AB571" s="338"/>
      <c r="AC571" s="338"/>
      <c r="AD571" s="338"/>
      <c r="AE571" s="338"/>
      <c r="AF571" s="338"/>
      <c r="AG571" s="338"/>
      <c r="AH571" s="338"/>
      <c r="AI571" s="338"/>
      <c r="AJ571" s="338"/>
      <c r="AK571" s="338"/>
      <c r="AL571" s="338"/>
      <c r="AM571" s="338"/>
      <c r="AN571" s="338"/>
      <c r="AO571" s="338"/>
      <c r="AP571" s="338"/>
      <c r="AQ571" s="338"/>
      <c r="AR571" s="338"/>
      <c r="AS571" s="338"/>
    </row>
    <row r="572" spans="17:45">
      <c r="Q572" s="350"/>
      <c r="R572" s="350"/>
      <c r="S572" s="350"/>
      <c r="T572" s="350"/>
      <c r="U572" s="350"/>
      <c r="V572" s="350"/>
      <c r="W572" s="338"/>
      <c r="X572" s="338"/>
      <c r="Y572" s="338"/>
      <c r="Z572" s="338"/>
      <c r="AA572" s="338"/>
      <c r="AB572" s="338"/>
      <c r="AC572" s="338"/>
      <c r="AD572" s="338"/>
      <c r="AE572" s="338"/>
      <c r="AF572" s="338"/>
      <c r="AG572" s="338"/>
      <c r="AH572" s="338"/>
      <c r="AI572" s="338"/>
      <c r="AJ572" s="338"/>
      <c r="AK572" s="338"/>
      <c r="AL572" s="338"/>
      <c r="AM572" s="338"/>
      <c r="AN572" s="338"/>
      <c r="AO572" s="338"/>
      <c r="AP572" s="338"/>
      <c r="AQ572" s="338"/>
      <c r="AR572" s="338"/>
      <c r="AS572" s="338"/>
    </row>
    <row r="573" spans="17:45">
      <c r="Q573" s="350"/>
      <c r="R573" s="350"/>
      <c r="S573" s="350"/>
      <c r="T573" s="350"/>
      <c r="U573" s="350"/>
      <c r="V573" s="350"/>
      <c r="W573" s="338"/>
      <c r="X573" s="338"/>
      <c r="Y573" s="338"/>
      <c r="Z573" s="338"/>
      <c r="AA573" s="338"/>
      <c r="AB573" s="338"/>
      <c r="AC573" s="338"/>
      <c r="AD573" s="338"/>
      <c r="AE573" s="338"/>
      <c r="AF573" s="338"/>
      <c r="AG573" s="338"/>
      <c r="AH573" s="338"/>
      <c r="AI573" s="338"/>
      <c r="AJ573" s="338"/>
      <c r="AK573" s="338"/>
      <c r="AL573" s="338"/>
      <c r="AM573" s="338"/>
      <c r="AN573" s="338"/>
      <c r="AO573" s="338"/>
      <c r="AP573" s="338"/>
      <c r="AQ573" s="338"/>
      <c r="AR573" s="338"/>
      <c r="AS573" s="338"/>
    </row>
    <row r="574" spans="17:45">
      <c r="Q574" s="350"/>
      <c r="R574" s="350"/>
      <c r="S574" s="350"/>
      <c r="T574" s="350"/>
      <c r="U574" s="350"/>
      <c r="V574" s="350"/>
      <c r="W574" s="338"/>
      <c r="X574" s="338"/>
      <c r="Y574" s="338"/>
      <c r="Z574" s="338"/>
      <c r="AA574" s="338"/>
      <c r="AB574" s="338"/>
      <c r="AC574" s="338"/>
      <c r="AD574" s="338"/>
      <c r="AE574" s="338"/>
      <c r="AF574" s="338"/>
      <c r="AG574" s="338"/>
      <c r="AH574" s="338"/>
      <c r="AI574" s="338"/>
      <c r="AJ574" s="338"/>
      <c r="AK574" s="338"/>
      <c r="AL574" s="338"/>
      <c r="AM574" s="338"/>
      <c r="AN574" s="338"/>
      <c r="AO574" s="338"/>
      <c r="AP574" s="338"/>
      <c r="AQ574" s="338"/>
      <c r="AR574" s="338"/>
      <c r="AS574" s="338"/>
    </row>
    <row r="575" spans="17:45">
      <c r="Q575" s="350"/>
      <c r="R575" s="350"/>
      <c r="S575" s="350"/>
      <c r="T575" s="350"/>
      <c r="U575" s="350"/>
      <c r="V575" s="350"/>
      <c r="W575" s="338"/>
      <c r="X575" s="338"/>
      <c r="Y575" s="338"/>
      <c r="Z575" s="338"/>
      <c r="AA575" s="338"/>
      <c r="AB575" s="338"/>
      <c r="AC575" s="338"/>
      <c r="AD575" s="338"/>
      <c r="AE575" s="338"/>
      <c r="AF575" s="338"/>
      <c r="AG575" s="338"/>
      <c r="AH575" s="338"/>
      <c r="AI575" s="338"/>
      <c r="AJ575" s="338"/>
      <c r="AK575" s="338"/>
      <c r="AL575" s="338"/>
      <c r="AM575" s="338"/>
      <c r="AN575" s="338"/>
      <c r="AO575" s="338"/>
      <c r="AP575" s="338"/>
      <c r="AQ575" s="338"/>
      <c r="AR575" s="338"/>
      <c r="AS575" s="338"/>
    </row>
    <row r="576" spans="17:45">
      <c r="Q576" s="350"/>
      <c r="R576" s="350"/>
      <c r="S576" s="350"/>
      <c r="T576" s="350"/>
      <c r="U576" s="350"/>
      <c r="V576" s="350"/>
      <c r="W576" s="338"/>
      <c r="X576" s="338"/>
      <c r="Y576" s="338"/>
      <c r="Z576" s="338"/>
      <c r="AA576" s="338"/>
      <c r="AB576" s="338"/>
      <c r="AC576" s="338"/>
      <c r="AD576" s="338"/>
      <c r="AE576" s="338"/>
      <c r="AF576" s="338"/>
      <c r="AG576" s="338"/>
      <c r="AH576" s="338"/>
      <c r="AI576" s="338"/>
      <c r="AJ576" s="338"/>
      <c r="AK576" s="338"/>
      <c r="AL576" s="338"/>
      <c r="AM576" s="338"/>
      <c r="AN576" s="338"/>
      <c r="AO576" s="338"/>
      <c r="AP576" s="338"/>
      <c r="AQ576" s="338"/>
      <c r="AR576" s="338"/>
      <c r="AS576" s="338"/>
    </row>
    <row r="577" spans="17:45">
      <c r="Q577" s="350"/>
      <c r="R577" s="350"/>
      <c r="S577" s="350"/>
      <c r="T577" s="350"/>
      <c r="U577" s="350"/>
      <c r="V577" s="350"/>
      <c r="W577" s="338"/>
      <c r="X577" s="338"/>
      <c r="Y577" s="338"/>
      <c r="Z577" s="338"/>
      <c r="AA577" s="338"/>
      <c r="AB577" s="338"/>
      <c r="AC577" s="338"/>
      <c r="AD577" s="338"/>
      <c r="AE577" s="338"/>
      <c r="AF577" s="338"/>
      <c r="AG577" s="338"/>
      <c r="AH577" s="338"/>
      <c r="AI577" s="338"/>
      <c r="AJ577" s="338"/>
      <c r="AK577" s="338"/>
      <c r="AL577" s="338"/>
      <c r="AM577" s="338"/>
      <c r="AN577" s="338"/>
      <c r="AO577" s="338"/>
      <c r="AP577" s="338"/>
      <c r="AQ577" s="338"/>
      <c r="AR577" s="338"/>
      <c r="AS577" s="338"/>
    </row>
    <row r="578" spans="17:45">
      <c r="Q578" s="350"/>
      <c r="R578" s="350"/>
      <c r="S578" s="350"/>
      <c r="T578" s="350"/>
      <c r="U578" s="350"/>
      <c r="V578" s="350"/>
      <c r="W578" s="338"/>
      <c r="X578" s="338"/>
      <c r="Y578" s="338"/>
      <c r="Z578" s="338"/>
      <c r="AA578" s="338"/>
      <c r="AB578" s="338"/>
      <c r="AC578" s="338"/>
      <c r="AD578" s="338"/>
      <c r="AE578" s="338"/>
      <c r="AF578" s="338"/>
      <c r="AG578" s="338"/>
      <c r="AH578" s="338"/>
      <c r="AI578" s="338"/>
      <c r="AJ578" s="338"/>
      <c r="AK578" s="338"/>
      <c r="AL578" s="338"/>
      <c r="AM578" s="338"/>
      <c r="AN578" s="338"/>
      <c r="AO578" s="338"/>
      <c r="AP578" s="338"/>
      <c r="AQ578" s="338"/>
      <c r="AR578" s="338"/>
      <c r="AS578" s="338"/>
    </row>
    <row r="579" spans="17:45">
      <c r="Q579" s="350"/>
      <c r="R579" s="350"/>
      <c r="S579" s="350"/>
      <c r="T579" s="350"/>
      <c r="U579" s="350"/>
      <c r="V579" s="350"/>
      <c r="W579" s="338"/>
      <c r="X579" s="338"/>
      <c r="Y579" s="338"/>
      <c r="Z579" s="338"/>
      <c r="AA579" s="338"/>
      <c r="AB579" s="338"/>
      <c r="AC579" s="338"/>
      <c r="AD579" s="338"/>
      <c r="AE579" s="338"/>
      <c r="AF579" s="338"/>
      <c r="AG579" s="338"/>
      <c r="AH579" s="338"/>
      <c r="AI579" s="338"/>
      <c r="AJ579" s="338"/>
      <c r="AK579" s="338"/>
      <c r="AL579" s="338"/>
      <c r="AM579" s="338"/>
      <c r="AN579" s="338"/>
      <c r="AO579" s="338"/>
      <c r="AP579" s="338"/>
      <c r="AQ579" s="338"/>
      <c r="AR579" s="338"/>
      <c r="AS579" s="338"/>
    </row>
    <row r="580" spans="17:45">
      <c r="Q580" s="350"/>
      <c r="R580" s="350"/>
      <c r="S580" s="350"/>
      <c r="T580" s="350"/>
      <c r="U580" s="350"/>
      <c r="V580" s="350"/>
      <c r="W580" s="338"/>
      <c r="X580" s="338"/>
      <c r="Y580" s="338"/>
      <c r="Z580" s="338"/>
      <c r="AA580" s="338"/>
      <c r="AB580" s="338"/>
      <c r="AC580" s="338"/>
      <c r="AD580" s="338"/>
      <c r="AE580" s="338"/>
      <c r="AF580" s="338"/>
      <c r="AG580" s="338"/>
      <c r="AH580" s="338"/>
      <c r="AI580" s="338"/>
      <c r="AJ580" s="338"/>
      <c r="AK580" s="338"/>
      <c r="AL580" s="338"/>
      <c r="AM580" s="338"/>
      <c r="AN580" s="338"/>
      <c r="AO580" s="338"/>
      <c r="AP580" s="338"/>
      <c r="AQ580" s="338"/>
      <c r="AR580" s="338"/>
      <c r="AS580" s="338"/>
    </row>
    <row r="581" spans="17:45">
      <c r="Q581" s="350"/>
      <c r="R581" s="350"/>
      <c r="S581" s="350"/>
      <c r="T581" s="350"/>
      <c r="U581" s="350"/>
      <c r="V581" s="350"/>
      <c r="W581" s="338"/>
      <c r="X581" s="338"/>
      <c r="Y581" s="338"/>
      <c r="Z581" s="338"/>
      <c r="AA581" s="338"/>
      <c r="AB581" s="338"/>
      <c r="AC581" s="338"/>
      <c r="AD581" s="338"/>
      <c r="AE581" s="338"/>
      <c r="AF581" s="338"/>
      <c r="AG581" s="338"/>
      <c r="AH581" s="338"/>
      <c r="AI581" s="338"/>
      <c r="AJ581" s="338"/>
      <c r="AK581" s="338"/>
      <c r="AL581" s="338"/>
      <c r="AM581" s="338"/>
      <c r="AN581" s="338"/>
      <c r="AO581" s="338"/>
      <c r="AP581" s="338"/>
      <c r="AQ581" s="338"/>
      <c r="AR581" s="338"/>
      <c r="AS581" s="338"/>
    </row>
    <row r="582" spans="17:45">
      <c r="Q582" s="350"/>
      <c r="R582" s="350"/>
      <c r="S582" s="350"/>
      <c r="T582" s="350"/>
      <c r="U582" s="350"/>
      <c r="V582" s="350"/>
      <c r="W582" s="338"/>
      <c r="X582" s="338"/>
      <c r="Y582" s="338"/>
      <c r="Z582" s="338"/>
      <c r="AA582" s="338"/>
      <c r="AB582" s="338"/>
      <c r="AC582" s="338"/>
      <c r="AD582" s="338"/>
      <c r="AE582" s="338"/>
      <c r="AF582" s="338"/>
      <c r="AG582" s="338"/>
      <c r="AH582" s="338"/>
      <c r="AI582" s="338"/>
      <c r="AJ582" s="338"/>
      <c r="AK582" s="338"/>
      <c r="AL582" s="338"/>
      <c r="AM582" s="338"/>
      <c r="AN582" s="338"/>
      <c r="AO582" s="338"/>
      <c r="AP582" s="338"/>
      <c r="AQ582" s="338"/>
      <c r="AR582" s="338"/>
      <c r="AS582" s="338"/>
    </row>
    <row r="583" spans="17:45">
      <c r="Q583" s="350"/>
      <c r="R583" s="350"/>
      <c r="S583" s="350"/>
      <c r="T583" s="350"/>
      <c r="U583" s="350"/>
      <c r="V583" s="350"/>
      <c r="W583" s="338"/>
      <c r="X583" s="338"/>
      <c r="Y583" s="338"/>
      <c r="Z583" s="338"/>
      <c r="AA583" s="338"/>
      <c r="AB583" s="338"/>
      <c r="AC583" s="338"/>
      <c r="AD583" s="338"/>
      <c r="AE583" s="338"/>
      <c r="AF583" s="338"/>
      <c r="AG583" s="338"/>
      <c r="AH583" s="338"/>
      <c r="AI583" s="338"/>
      <c r="AJ583" s="338"/>
      <c r="AK583" s="338"/>
      <c r="AL583" s="338"/>
      <c r="AM583" s="338"/>
      <c r="AN583" s="338"/>
      <c r="AO583" s="338"/>
      <c r="AP583" s="338"/>
      <c r="AQ583" s="338"/>
      <c r="AR583" s="338"/>
      <c r="AS583" s="338"/>
    </row>
    <row r="584" spans="17:45">
      <c r="Q584" s="350"/>
      <c r="R584" s="350"/>
      <c r="S584" s="350"/>
      <c r="T584" s="350"/>
      <c r="U584" s="350"/>
      <c r="V584" s="350"/>
      <c r="W584" s="338"/>
      <c r="X584" s="338"/>
      <c r="Y584" s="338"/>
      <c r="Z584" s="338"/>
      <c r="AA584" s="338"/>
      <c r="AB584" s="338"/>
      <c r="AC584" s="338"/>
      <c r="AD584" s="338"/>
      <c r="AE584" s="338"/>
      <c r="AF584" s="338"/>
      <c r="AG584" s="338"/>
      <c r="AH584" s="338"/>
      <c r="AI584" s="338"/>
      <c r="AJ584" s="338"/>
      <c r="AK584" s="338"/>
      <c r="AL584" s="338"/>
      <c r="AM584" s="338"/>
      <c r="AN584" s="338"/>
      <c r="AO584" s="338"/>
      <c r="AP584" s="338"/>
      <c r="AQ584" s="338"/>
      <c r="AR584" s="338"/>
      <c r="AS584" s="338"/>
    </row>
    <row r="585" spans="17:45">
      <c r="Q585" s="350"/>
      <c r="R585" s="350"/>
      <c r="S585" s="350"/>
      <c r="T585" s="350"/>
      <c r="U585" s="350"/>
      <c r="V585" s="350"/>
      <c r="W585" s="338"/>
      <c r="X585" s="338"/>
      <c r="Y585" s="338"/>
      <c r="Z585" s="338"/>
      <c r="AA585" s="338"/>
      <c r="AB585" s="338"/>
      <c r="AC585" s="338"/>
      <c r="AD585" s="338"/>
      <c r="AE585" s="338"/>
      <c r="AF585" s="338"/>
      <c r="AG585" s="338"/>
      <c r="AH585" s="338"/>
      <c r="AI585" s="338"/>
      <c r="AJ585" s="338"/>
      <c r="AK585" s="338"/>
      <c r="AL585" s="338"/>
      <c r="AM585" s="338"/>
      <c r="AN585" s="338"/>
      <c r="AO585" s="338"/>
      <c r="AP585" s="338"/>
      <c r="AQ585" s="338"/>
      <c r="AR585" s="338"/>
      <c r="AS585" s="338"/>
    </row>
    <row r="586" spans="17:45">
      <c r="Q586" s="350"/>
      <c r="R586" s="350"/>
      <c r="S586" s="350"/>
      <c r="T586" s="350"/>
      <c r="U586" s="350"/>
      <c r="V586" s="350"/>
      <c r="W586" s="338"/>
      <c r="X586" s="338"/>
      <c r="Y586" s="338"/>
      <c r="Z586" s="338"/>
      <c r="AA586" s="338"/>
      <c r="AB586" s="338"/>
      <c r="AC586" s="338"/>
      <c r="AD586" s="338"/>
      <c r="AE586" s="338"/>
      <c r="AF586" s="338"/>
      <c r="AG586" s="338"/>
      <c r="AH586" s="338"/>
      <c r="AI586" s="338"/>
      <c r="AJ586" s="338"/>
      <c r="AK586" s="338"/>
      <c r="AL586" s="338"/>
      <c r="AM586" s="338"/>
      <c r="AN586" s="338"/>
      <c r="AO586" s="338"/>
      <c r="AP586" s="338"/>
      <c r="AQ586" s="338"/>
      <c r="AR586" s="338"/>
      <c r="AS586" s="338"/>
    </row>
    <row r="587" spans="17:45">
      <c r="Q587" s="350"/>
      <c r="R587" s="350"/>
      <c r="S587" s="350"/>
      <c r="T587" s="350"/>
      <c r="U587" s="350"/>
      <c r="V587" s="350"/>
      <c r="W587" s="338"/>
      <c r="X587" s="338"/>
      <c r="Y587" s="338"/>
      <c r="Z587" s="338"/>
      <c r="AA587" s="338"/>
      <c r="AB587" s="338"/>
      <c r="AC587" s="338"/>
      <c r="AD587" s="338"/>
      <c r="AE587" s="338"/>
      <c r="AF587" s="338"/>
      <c r="AG587" s="338"/>
      <c r="AH587" s="338"/>
      <c r="AI587" s="338"/>
      <c r="AJ587" s="338"/>
      <c r="AK587" s="338"/>
      <c r="AL587" s="338"/>
      <c r="AM587" s="338"/>
      <c r="AN587" s="338"/>
      <c r="AO587" s="338"/>
      <c r="AP587" s="338"/>
      <c r="AQ587" s="338"/>
      <c r="AR587" s="338"/>
      <c r="AS587" s="338"/>
    </row>
    <row r="588" spans="17:45">
      <c r="Q588" s="350"/>
      <c r="R588" s="350"/>
      <c r="S588" s="350"/>
      <c r="T588" s="350"/>
      <c r="U588" s="350"/>
      <c r="V588" s="350"/>
      <c r="W588" s="338"/>
      <c r="X588" s="338"/>
      <c r="Y588" s="338"/>
      <c r="Z588" s="338"/>
      <c r="AA588" s="338"/>
      <c r="AB588" s="338"/>
      <c r="AC588" s="338"/>
      <c r="AD588" s="338"/>
      <c r="AE588" s="338"/>
      <c r="AF588" s="338"/>
      <c r="AG588" s="338"/>
      <c r="AH588" s="338"/>
      <c r="AI588" s="338"/>
      <c r="AJ588" s="338"/>
      <c r="AK588" s="338"/>
      <c r="AL588" s="338"/>
      <c r="AM588" s="338"/>
      <c r="AN588" s="338"/>
      <c r="AO588" s="338"/>
      <c r="AP588" s="338"/>
      <c r="AQ588" s="338"/>
      <c r="AR588" s="338"/>
      <c r="AS588" s="338"/>
    </row>
    <row r="589" spans="17:45">
      <c r="Q589" s="350"/>
      <c r="R589" s="350"/>
      <c r="S589" s="350"/>
      <c r="T589" s="350"/>
      <c r="U589" s="350"/>
      <c r="V589" s="350"/>
      <c r="W589" s="338"/>
      <c r="X589" s="338"/>
      <c r="Y589" s="338"/>
      <c r="Z589" s="338"/>
      <c r="AA589" s="338"/>
      <c r="AB589" s="338"/>
      <c r="AC589" s="338"/>
      <c r="AD589" s="338"/>
      <c r="AE589" s="338"/>
      <c r="AF589" s="338"/>
      <c r="AG589" s="338"/>
      <c r="AH589" s="338"/>
      <c r="AI589" s="338"/>
      <c r="AJ589" s="338"/>
      <c r="AK589" s="338"/>
      <c r="AL589" s="338"/>
      <c r="AM589" s="338"/>
      <c r="AN589" s="338"/>
      <c r="AO589" s="338"/>
      <c r="AP589" s="338"/>
      <c r="AQ589" s="338"/>
      <c r="AR589" s="338"/>
      <c r="AS589" s="338"/>
    </row>
    <row r="590" spans="17:45">
      <c r="Q590" s="350"/>
      <c r="R590" s="350"/>
      <c r="S590" s="350"/>
      <c r="T590" s="350"/>
      <c r="U590" s="350"/>
      <c r="V590" s="350"/>
      <c r="W590" s="338"/>
      <c r="X590" s="338"/>
      <c r="Y590" s="338"/>
      <c r="Z590" s="338"/>
      <c r="AA590" s="338"/>
      <c r="AB590" s="338"/>
      <c r="AC590" s="338"/>
      <c r="AD590" s="338"/>
      <c r="AE590" s="338"/>
      <c r="AF590" s="338"/>
      <c r="AG590" s="338"/>
      <c r="AH590" s="338"/>
      <c r="AI590" s="338"/>
      <c r="AJ590" s="338"/>
      <c r="AK590" s="338"/>
      <c r="AL590" s="338"/>
      <c r="AM590" s="338"/>
      <c r="AN590" s="338"/>
      <c r="AO590" s="338"/>
      <c r="AP590" s="338"/>
      <c r="AQ590" s="338"/>
      <c r="AR590" s="338"/>
      <c r="AS590" s="338"/>
    </row>
    <row r="591" spans="17:45">
      <c r="Q591" s="350"/>
      <c r="R591" s="350"/>
      <c r="S591" s="350"/>
      <c r="T591" s="350"/>
      <c r="U591" s="350"/>
      <c r="V591" s="350"/>
      <c r="W591" s="338"/>
      <c r="X591" s="338"/>
      <c r="Y591" s="338"/>
      <c r="Z591" s="338"/>
      <c r="AA591" s="338"/>
      <c r="AB591" s="338"/>
      <c r="AC591" s="338"/>
      <c r="AD591" s="338"/>
      <c r="AE591" s="338"/>
      <c r="AF591" s="338"/>
      <c r="AG591" s="338"/>
      <c r="AH591" s="338"/>
      <c r="AI591" s="338"/>
      <c r="AJ591" s="338"/>
      <c r="AK591" s="338"/>
      <c r="AL591" s="338"/>
      <c r="AM591" s="338"/>
      <c r="AN591" s="338"/>
      <c r="AO591" s="338"/>
      <c r="AP591" s="338"/>
      <c r="AQ591" s="338"/>
      <c r="AR591" s="338"/>
      <c r="AS591" s="338"/>
    </row>
    <row r="592" spans="17:45">
      <c r="Q592" s="350"/>
      <c r="R592" s="350"/>
      <c r="S592" s="350"/>
      <c r="T592" s="350"/>
      <c r="U592" s="350"/>
      <c r="V592" s="350"/>
      <c r="W592" s="338"/>
      <c r="X592" s="338"/>
      <c r="Y592" s="338"/>
      <c r="Z592" s="338"/>
      <c r="AA592" s="338"/>
      <c r="AB592" s="338"/>
      <c r="AC592" s="338"/>
      <c r="AD592" s="338"/>
      <c r="AE592" s="338"/>
      <c r="AF592" s="338"/>
      <c r="AG592" s="338"/>
      <c r="AH592" s="338"/>
      <c r="AI592" s="338"/>
      <c r="AJ592" s="338"/>
      <c r="AK592" s="338"/>
      <c r="AL592" s="338"/>
      <c r="AM592" s="338"/>
      <c r="AN592" s="338"/>
      <c r="AO592" s="338"/>
      <c r="AP592" s="338"/>
      <c r="AQ592" s="338"/>
      <c r="AR592" s="338"/>
      <c r="AS592" s="338"/>
    </row>
    <row r="593" spans="17:45">
      <c r="Q593" s="350"/>
      <c r="R593" s="350"/>
      <c r="S593" s="350"/>
      <c r="T593" s="350"/>
      <c r="U593" s="350"/>
      <c r="V593" s="350"/>
      <c r="W593" s="338"/>
      <c r="X593" s="338"/>
      <c r="Y593" s="338"/>
      <c r="Z593" s="338"/>
      <c r="AA593" s="338"/>
      <c r="AB593" s="338"/>
      <c r="AC593" s="338"/>
      <c r="AD593" s="338"/>
      <c r="AE593" s="338"/>
      <c r="AF593" s="338"/>
      <c r="AG593" s="338"/>
      <c r="AH593" s="338"/>
      <c r="AI593" s="338"/>
      <c r="AJ593" s="338"/>
      <c r="AK593" s="338"/>
      <c r="AL593" s="338"/>
      <c r="AM593" s="338"/>
      <c r="AN593" s="338"/>
      <c r="AO593" s="338"/>
      <c r="AP593" s="338"/>
      <c r="AQ593" s="338"/>
      <c r="AR593" s="338"/>
      <c r="AS593" s="338"/>
    </row>
    <row r="594" spans="17:45">
      <c r="Q594" s="350"/>
      <c r="R594" s="350"/>
      <c r="S594" s="350"/>
      <c r="T594" s="350"/>
      <c r="U594" s="350"/>
      <c r="V594" s="350"/>
      <c r="W594" s="338"/>
      <c r="X594" s="338"/>
      <c r="Y594" s="338"/>
      <c r="Z594" s="338"/>
      <c r="AA594" s="338"/>
      <c r="AB594" s="338"/>
      <c r="AC594" s="338"/>
      <c r="AD594" s="338"/>
      <c r="AE594" s="338"/>
      <c r="AF594" s="338"/>
      <c r="AG594" s="338"/>
      <c r="AH594" s="338"/>
      <c r="AI594" s="338"/>
      <c r="AJ594" s="338"/>
      <c r="AK594" s="338"/>
      <c r="AL594" s="338"/>
      <c r="AM594" s="338"/>
      <c r="AN594" s="338"/>
      <c r="AO594" s="338"/>
      <c r="AP594" s="338"/>
      <c r="AQ594" s="338"/>
      <c r="AR594" s="338"/>
      <c r="AS594" s="338"/>
    </row>
    <row r="595" spans="17:45">
      <c r="Q595" s="350"/>
      <c r="R595" s="350"/>
      <c r="S595" s="350"/>
      <c r="T595" s="350"/>
      <c r="U595" s="350"/>
      <c r="V595" s="350"/>
      <c r="W595" s="338"/>
      <c r="X595" s="338"/>
      <c r="Y595" s="338"/>
      <c r="Z595" s="338"/>
      <c r="AA595" s="338"/>
      <c r="AB595" s="338"/>
      <c r="AC595" s="338"/>
      <c r="AD595" s="338"/>
      <c r="AE595" s="338"/>
      <c r="AF595" s="338"/>
      <c r="AG595" s="338"/>
      <c r="AH595" s="338"/>
      <c r="AI595" s="338"/>
      <c r="AJ595" s="338"/>
      <c r="AK595" s="338"/>
      <c r="AL595" s="338"/>
      <c r="AM595" s="338"/>
      <c r="AN595" s="338"/>
      <c r="AO595" s="338"/>
      <c r="AP595" s="338"/>
      <c r="AQ595" s="338"/>
      <c r="AR595" s="338"/>
      <c r="AS595" s="338"/>
    </row>
    <row r="596" spans="17:45">
      <c r="Q596" s="350"/>
      <c r="R596" s="350"/>
      <c r="S596" s="350"/>
      <c r="T596" s="350"/>
      <c r="U596" s="350"/>
      <c r="V596" s="350"/>
      <c r="W596" s="338"/>
      <c r="X596" s="338"/>
      <c r="Y596" s="338"/>
      <c r="Z596" s="338"/>
      <c r="AA596" s="338"/>
      <c r="AB596" s="338"/>
      <c r="AC596" s="338"/>
      <c r="AD596" s="338"/>
      <c r="AE596" s="338"/>
      <c r="AF596" s="338"/>
      <c r="AG596" s="338"/>
      <c r="AH596" s="338"/>
      <c r="AI596" s="338"/>
      <c r="AJ596" s="338"/>
      <c r="AK596" s="338"/>
      <c r="AL596" s="338"/>
      <c r="AM596" s="338"/>
      <c r="AN596" s="338"/>
      <c r="AO596" s="338"/>
      <c r="AP596" s="338"/>
      <c r="AQ596" s="338"/>
      <c r="AR596" s="338"/>
      <c r="AS596" s="338"/>
    </row>
    <row r="597" spans="17:45">
      <c r="Q597" s="350"/>
      <c r="R597" s="350"/>
      <c r="S597" s="350"/>
      <c r="T597" s="350"/>
      <c r="U597" s="350"/>
      <c r="V597" s="350"/>
      <c r="W597" s="338"/>
      <c r="X597" s="338"/>
      <c r="Y597" s="338"/>
      <c r="Z597" s="338"/>
      <c r="AA597" s="338"/>
      <c r="AB597" s="338"/>
      <c r="AC597" s="338"/>
      <c r="AD597" s="338"/>
      <c r="AE597" s="338"/>
      <c r="AF597" s="338"/>
      <c r="AG597" s="338"/>
      <c r="AH597" s="338"/>
      <c r="AI597" s="338"/>
      <c r="AJ597" s="338"/>
      <c r="AK597" s="338"/>
      <c r="AL597" s="338"/>
      <c r="AM597" s="338"/>
      <c r="AN597" s="338"/>
      <c r="AO597" s="338"/>
      <c r="AP597" s="338"/>
      <c r="AQ597" s="338"/>
      <c r="AR597" s="338"/>
      <c r="AS597" s="338"/>
    </row>
    <row r="598" spans="17:45">
      <c r="Q598" s="350"/>
      <c r="R598" s="350"/>
      <c r="S598" s="350"/>
      <c r="T598" s="350"/>
      <c r="U598" s="350"/>
      <c r="V598" s="350"/>
      <c r="W598" s="338"/>
      <c r="X598" s="338"/>
      <c r="Y598" s="338"/>
      <c r="Z598" s="338"/>
      <c r="AA598" s="338"/>
      <c r="AB598" s="338"/>
      <c r="AC598" s="338"/>
      <c r="AD598" s="338"/>
      <c r="AE598" s="338"/>
      <c r="AF598" s="338"/>
      <c r="AG598" s="338"/>
      <c r="AH598" s="338"/>
      <c r="AI598" s="338"/>
      <c r="AJ598" s="338"/>
      <c r="AK598" s="338"/>
      <c r="AL598" s="338"/>
      <c r="AM598" s="338"/>
      <c r="AN598" s="338"/>
      <c r="AO598" s="338"/>
      <c r="AP598" s="338"/>
      <c r="AQ598" s="338"/>
      <c r="AR598" s="338"/>
      <c r="AS598" s="338"/>
    </row>
    <row r="599" spans="17:45">
      <c r="Q599" s="350"/>
      <c r="R599" s="350"/>
      <c r="S599" s="350"/>
      <c r="T599" s="350"/>
      <c r="U599" s="350"/>
      <c r="V599" s="350"/>
      <c r="W599" s="338"/>
      <c r="X599" s="338"/>
      <c r="Y599" s="338"/>
      <c r="Z599" s="338"/>
      <c r="AA599" s="338"/>
      <c r="AB599" s="338"/>
      <c r="AC599" s="338"/>
      <c r="AD599" s="338"/>
      <c r="AE599" s="338"/>
      <c r="AF599" s="338"/>
      <c r="AG599" s="338"/>
      <c r="AH599" s="338"/>
      <c r="AI599" s="338"/>
      <c r="AJ599" s="338"/>
      <c r="AK599" s="338"/>
      <c r="AL599" s="338"/>
      <c r="AM599" s="338"/>
      <c r="AN599" s="338"/>
      <c r="AO599" s="338"/>
      <c r="AP599" s="338"/>
      <c r="AQ599" s="338"/>
      <c r="AR599" s="338"/>
      <c r="AS599" s="338"/>
    </row>
    <row r="600" spans="17:45">
      <c r="Q600" s="350"/>
      <c r="R600" s="350"/>
      <c r="S600" s="350"/>
      <c r="T600" s="350"/>
      <c r="U600" s="350"/>
      <c r="V600" s="350"/>
      <c r="W600" s="338"/>
      <c r="X600" s="338"/>
      <c r="Y600" s="338"/>
      <c r="Z600" s="338"/>
      <c r="AA600" s="338"/>
      <c r="AB600" s="338"/>
      <c r="AC600" s="338"/>
      <c r="AD600" s="338"/>
      <c r="AE600" s="338"/>
      <c r="AF600" s="338"/>
      <c r="AG600" s="338"/>
      <c r="AH600" s="338"/>
      <c r="AI600" s="338"/>
      <c r="AJ600" s="338"/>
      <c r="AK600" s="338"/>
      <c r="AL600" s="338"/>
      <c r="AM600" s="338"/>
      <c r="AN600" s="338"/>
      <c r="AO600" s="338"/>
      <c r="AP600" s="338"/>
      <c r="AQ600" s="338"/>
      <c r="AR600" s="338"/>
      <c r="AS600" s="338"/>
    </row>
    <row r="601" spans="17:45">
      <c r="Q601" s="350"/>
      <c r="R601" s="350"/>
      <c r="S601" s="350"/>
      <c r="T601" s="350"/>
      <c r="U601" s="350"/>
      <c r="V601" s="350"/>
      <c r="W601" s="338"/>
      <c r="X601" s="338"/>
      <c r="Y601" s="338"/>
      <c r="Z601" s="338"/>
      <c r="AA601" s="338"/>
      <c r="AB601" s="338"/>
      <c r="AC601" s="338"/>
      <c r="AD601" s="338"/>
      <c r="AE601" s="338"/>
      <c r="AF601" s="338"/>
      <c r="AG601" s="338"/>
      <c r="AH601" s="338"/>
      <c r="AI601" s="338"/>
      <c r="AJ601" s="338"/>
      <c r="AK601" s="338"/>
      <c r="AL601" s="338"/>
      <c r="AM601" s="338"/>
      <c r="AN601" s="338"/>
      <c r="AO601" s="338"/>
      <c r="AP601" s="338"/>
      <c r="AQ601" s="338"/>
      <c r="AR601" s="338"/>
      <c r="AS601" s="338"/>
    </row>
    <row r="602" spans="17:45">
      <c r="Q602" s="350"/>
      <c r="R602" s="350"/>
      <c r="S602" s="350"/>
      <c r="T602" s="350"/>
      <c r="U602" s="350"/>
      <c r="V602" s="350"/>
      <c r="W602" s="338"/>
      <c r="X602" s="338"/>
      <c r="Y602" s="338"/>
      <c r="Z602" s="338"/>
      <c r="AA602" s="338"/>
      <c r="AB602" s="338"/>
      <c r="AC602" s="338"/>
      <c r="AD602" s="338"/>
      <c r="AE602" s="338"/>
      <c r="AF602" s="338"/>
      <c r="AG602" s="338"/>
      <c r="AH602" s="338"/>
      <c r="AI602" s="338"/>
      <c r="AJ602" s="338"/>
      <c r="AK602" s="338"/>
      <c r="AL602" s="338"/>
      <c r="AM602" s="338"/>
      <c r="AN602" s="338"/>
      <c r="AO602" s="338"/>
      <c r="AP602" s="338"/>
      <c r="AQ602" s="338"/>
      <c r="AR602" s="338"/>
      <c r="AS602" s="338"/>
    </row>
    <row r="603" spans="17:45">
      <c r="Q603" s="350"/>
      <c r="R603" s="350"/>
      <c r="S603" s="350"/>
      <c r="T603" s="350"/>
      <c r="U603" s="350"/>
      <c r="V603" s="350"/>
      <c r="W603" s="338"/>
      <c r="X603" s="338"/>
      <c r="Y603" s="338"/>
      <c r="Z603" s="338"/>
      <c r="AA603" s="338"/>
      <c r="AB603" s="338"/>
      <c r="AC603" s="338"/>
      <c r="AD603" s="338"/>
      <c r="AE603" s="338"/>
      <c r="AF603" s="338"/>
      <c r="AG603" s="338"/>
      <c r="AH603" s="338"/>
      <c r="AI603" s="338"/>
      <c r="AJ603" s="338"/>
      <c r="AK603" s="338"/>
      <c r="AL603" s="338"/>
      <c r="AM603" s="338"/>
      <c r="AN603" s="338"/>
      <c r="AO603" s="338"/>
      <c r="AP603" s="338"/>
      <c r="AQ603" s="338"/>
      <c r="AR603" s="338"/>
      <c r="AS603" s="338"/>
    </row>
    <row r="604" spans="17:45">
      <c r="Q604" s="350"/>
      <c r="R604" s="350"/>
      <c r="S604" s="350"/>
      <c r="T604" s="350"/>
      <c r="U604" s="350"/>
      <c r="V604" s="350"/>
      <c r="W604" s="338"/>
      <c r="X604" s="338"/>
      <c r="Y604" s="338"/>
      <c r="Z604" s="338"/>
      <c r="AA604" s="338"/>
      <c r="AB604" s="338"/>
      <c r="AC604" s="338"/>
      <c r="AD604" s="338"/>
      <c r="AE604" s="338"/>
      <c r="AF604" s="338"/>
      <c r="AG604" s="338"/>
      <c r="AH604" s="338"/>
      <c r="AI604" s="338"/>
      <c r="AJ604" s="338"/>
      <c r="AK604" s="338"/>
      <c r="AL604" s="338"/>
      <c r="AM604" s="338"/>
      <c r="AN604" s="338"/>
      <c r="AO604" s="338"/>
      <c r="AP604" s="338"/>
      <c r="AQ604" s="338"/>
      <c r="AR604" s="338"/>
      <c r="AS604" s="338"/>
    </row>
    <row r="605" spans="17:45">
      <c r="Q605" s="350"/>
      <c r="R605" s="350"/>
      <c r="S605" s="350"/>
      <c r="T605" s="350"/>
      <c r="U605" s="350"/>
      <c r="V605" s="350"/>
      <c r="W605" s="338"/>
      <c r="X605" s="338"/>
      <c r="Y605" s="338"/>
      <c r="Z605" s="338"/>
      <c r="AA605" s="338"/>
      <c r="AB605" s="338"/>
      <c r="AC605" s="338"/>
      <c r="AD605" s="338"/>
      <c r="AE605" s="338"/>
      <c r="AF605" s="338"/>
      <c r="AG605" s="338"/>
      <c r="AH605" s="338"/>
      <c r="AI605" s="338"/>
      <c r="AJ605" s="338"/>
      <c r="AK605" s="338"/>
      <c r="AL605" s="338"/>
      <c r="AM605" s="338"/>
      <c r="AN605" s="338"/>
      <c r="AO605" s="338"/>
      <c r="AP605" s="338"/>
      <c r="AQ605" s="338"/>
      <c r="AR605" s="338"/>
      <c r="AS605" s="338"/>
    </row>
    <row r="606" spans="17:45">
      <c r="Q606" s="350"/>
      <c r="R606" s="350"/>
      <c r="S606" s="350"/>
      <c r="T606" s="350"/>
      <c r="U606" s="350"/>
      <c r="V606" s="350"/>
      <c r="W606" s="338"/>
      <c r="X606" s="338"/>
      <c r="Y606" s="338"/>
      <c r="Z606" s="338"/>
      <c r="AA606" s="338"/>
      <c r="AB606" s="338"/>
      <c r="AC606" s="338"/>
      <c r="AD606" s="338"/>
      <c r="AE606" s="338"/>
      <c r="AF606" s="338"/>
      <c r="AG606" s="338"/>
      <c r="AH606" s="338"/>
      <c r="AI606" s="338"/>
      <c r="AJ606" s="338"/>
      <c r="AK606" s="338"/>
      <c r="AL606" s="338"/>
      <c r="AM606" s="338"/>
      <c r="AN606" s="338"/>
      <c r="AO606" s="338"/>
      <c r="AP606" s="338"/>
      <c r="AQ606" s="338"/>
      <c r="AR606" s="338"/>
      <c r="AS606" s="338"/>
    </row>
    <row r="607" spans="17:45">
      <c r="Q607" s="350"/>
      <c r="R607" s="350"/>
      <c r="S607" s="350"/>
      <c r="T607" s="350"/>
      <c r="U607" s="350"/>
      <c r="V607" s="350"/>
      <c r="W607" s="338"/>
      <c r="X607" s="338"/>
      <c r="Y607" s="338"/>
      <c r="Z607" s="338"/>
      <c r="AA607" s="338"/>
      <c r="AB607" s="338"/>
      <c r="AC607" s="338"/>
      <c r="AD607" s="338"/>
      <c r="AE607" s="338"/>
      <c r="AF607" s="338"/>
      <c r="AG607" s="338"/>
      <c r="AH607" s="338"/>
      <c r="AI607" s="338"/>
      <c r="AJ607" s="338"/>
      <c r="AK607" s="338"/>
      <c r="AL607" s="338"/>
      <c r="AM607" s="338"/>
      <c r="AN607" s="338"/>
      <c r="AO607" s="338"/>
      <c r="AP607" s="338"/>
      <c r="AQ607" s="338"/>
      <c r="AR607" s="338"/>
      <c r="AS607" s="338"/>
    </row>
    <row r="608" spans="17:45">
      <c r="Q608" s="350"/>
      <c r="R608" s="350"/>
      <c r="S608" s="350"/>
      <c r="T608" s="350"/>
      <c r="U608" s="350"/>
      <c r="V608" s="350"/>
      <c r="W608" s="338"/>
      <c r="X608" s="338"/>
      <c r="Y608" s="338"/>
      <c r="Z608" s="338"/>
      <c r="AA608" s="338"/>
      <c r="AB608" s="338"/>
      <c r="AC608" s="338"/>
      <c r="AD608" s="338"/>
      <c r="AE608" s="338"/>
      <c r="AF608" s="338"/>
      <c r="AG608" s="338"/>
      <c r="AH608" s="338"/>
      <c r="AI608" s="338"/>
      <c r="AJ608" s="338"/>
      <c r="AK608" s="338"/>
      <c r="AL608" s="338"/>
      <c r="AM608" s="338"/>
      <c r="AN608" s="338"/>
      <c r="AO608" s="338"/>
      <c r="AP608" s="338"/>
      <c r="AQ608" s="338"/>
      <c r="AR608" s="338"/>
      <c r="AS608" s="338"/>
    </row>
    <row r="609" spans="17:45">
      <c r="Q609" s="350"/>
      <c r="R609" s="350"/>
      <c r="S609" s="350"/>
      <c r="T609" s="350"/>
      <c r="U609" s="350"/>
      <c r="V609" s="350"/>
      <c r="W609" s="338"/>
      <c r="X609" s="338"/>
      <c r="Y609" s="338"/>
      <c r="Z609" s="338"/>
      <c r="AA609" s="338"/>
      <c r="AB609" s="338"/>
      <c r="AC609" s="338"/>
      <c r="AD609" s="338"/>
      <c r="AE609" s="338"/>
      <c r="AF609" s="338"/>
      <c r="AG609" s="338"/>
      <c r="AH609" s="338"/>
      <c r="AI609" s="338"/>
      <c r="AJ609" s="338"/>
      <c r="AK609" s="338"/>
      <c r="AL609" s="338"/>
      <c r="AM609" s="338"/>
      <c r="AN609" s="338"/>
      <c r="AO609" s="338"/>
      <c r="AP609" s="338"/>
      <c r="AQ609" s="338"/>
      <c r="AR609" s="338"/>
      <c r="AS609" s="338"/>
    </row>
    <row r="610" spans="17:45">
      <c r="Q610" s="350"/>
      <c r="R610" s="350"/>
      <c r="S610" s="350"/>
      <c r="T610" s="350"/>
      <c r="U610" s="350"/>
      <c r="V610" s="350"/>
      <c r="W610" s="338"/>
      <c r="X610" s="338"/>
      <c r="Y610" s="338"/>
      <c r="Z610" s="338"/>
      <c r="AA610" s="338"/>
      <c r="AB610" s="338"/>
      <c r="AC610" s="338"/>
      <c r="AD610" s="338"/>
      <c r="AE610" s="338"/>
      <c r="AF610" s="338"/>
      <c r="AG610" s="338"/>
      <c r="AH610" s="338"/>
      <c r="AI610" s="338"/>
      <c r="AJ610" s="338"/>
      <c r="AK610" s="338"/>
      <c r="AL610" s="338"/>
      <c r="AM610" s="338"/>
      <c r="AN610" s="338"/>
      <c r="AO610" s="338"/>
      <c r="AP610" s="338"/>
      <c r="AQ610" s="338"/>
      <c r="AR610" s="338"/>
      <c r="AS610" s="338"/>
    </row>
    <row r="611" spans="17:45">
      <c r="Q611" s="350"/>
      <c r="R611" s="350"/>
      <c r="S611" s="350"/>
      <c r="T611" s="350"/>
      <c r="U611" s="350"/>
      <c r="V611" s="350"/>
      <c r="W611" s="338"/>
      <c r="X611" s="338"/>
      <c r="Y611" s="338"/>
      <c r="Z611" s="338"/>
      <c r="AA611" s="338"/>
      <c r="AB611" s="338"/>
      <c r="AC611" s="338"/>
      <c r="AD611" s="338"/>
      <c r="AE611" s="338"/>
      <c r="AF611" s="338"/>
      <c r="AG611" s="338"/>
      <c r="AH611" s="338"/>
      <c r="AI611" s="338"/>
      <c r="AJ611" s="338"/>
      <c r="AK611" s="338"/>
      <c r="AL611" s="338"/>
      <c r="AM611" s="338"/>
      <c r="AN611" s="338"/>
      <c r="AO611" s="338"/>
      <c r="AP611" s="338"/>
      <c r="AQ611" s="338"/>
      <c r="AR611" s="338"/>
      <c r="AS611" s="338"/>
    </row>
    <row r="612" spans="17:45">
      <c r="Q612" s="350"/>
      <c r="R612" s="350"/>
      <c r="S612" s="350"/>
      <c r="T612" s="350"/>
      <c r="U612" s="350"/>
      <c r="V612" s="350"/>
      <c r="W612" s="338"/>
      <c r="X612" s="338"/>
      <c r="Y612" s="338"/>
      <c r="Z612" s="338"/>
      <c r="AA612" s="338"/>
      <c r="AB612" s="338"/>
      <c r="AC612" s="338"/>
      <c r="AD612" s="338"/>
      <c r="AE612" s="338"/>
      <c r="AF612" s="338"/>
      <c r="AG612" s="338"/>
      <c r="AH612" s="338"/>
      <c r="AI612" s="338"/>
      <c r="AJ612" s="338"/>
      <c r="AK612" s="338"/>
      <c r="AL612" s="338"/>
      <c r="AM612" s="338"/>
      <c r="AN612" s="338"/>
      <c r="AO612" s="338"/>
      <c r="AP612" s="338"/>
      <c r="AQ612" s="338"/>
      <c r="AR612" s="338"/>
      <c r="AS612" s="338"/>
    </row>
    <row r="613" spans="17:45">
      <c r="Q613" s="350"/>
      <c r="R613" s="350"/>
      <c r="S613" s="350"/>
      <c r="T613" s="350"/>
      <c r="U613" s="350"/>
      <c r="V613" s="350"/>
      <c r="W613" s="338"/>
      <c r="X613" s="338"/>
      <c r="Y613" s="338"/>
      <c r="Z613" s="338"/>
      <c r="AA613" s="338"/>
      <c r="AB613" s="338"/>
      <c r="AC613" s="338"/>
      <c r="AD613" s="338"/>
      <c r="AE613" s="338"/>
      <c r="AF613" s="338"/>
      <c r="AG613" s="338"/>
      <c r="AH613" s="338"/>
      <c r="AI613" s="338"/>
      <c r="AJ613" s="338"/>
      <c r="AK613" s="338"/>
      <c r="AL613" s="338"/>
      <c r="AM613" s="338"/>
      <c r="AN613" s="338"/>
      <c r="AO613" s="338"/>
      <c r="AP613" s="338"/>
      <c r="AQ613" s="338"/>
      <c r="AR613" s="338"/>
      <c r="AS613" s="338"/>
    </row>
    <row r="614" spans="17:45">
      <c r="Q614" s="350"/>
      <c r="R614" s="350"/>
      <c r="S614" s="350"/>
      <c r="T614" s="350"/>
      <c r="U614" s="350"/>
      <c r="V614" s="350"/>
      <c r="W614" s="338"/>
      <c r="X614" s="338"/>
      <c r="Y614" s="338"/>
      <c r="Z614" s="338"/>
      <c r="AA614" s="338"/>
      <c r="AB614" s="338"/>
      <c r="AC614" s="338"/>
      <c r="AD614" s="338"/>
      <c r="AE614" s="338"/>
      <c r="AF614" s="338"/>
      <c r="AG614" s="338"/>
      <c r="AH614" s="338"/>
      <c r="AI614" s="338"/>
      <c r="AJ614" s="338"/>
      <c r="AK614" s="338"/>
      <c r="AL614" s="338"/>
      <c r="AM614" s="338"/>
      <c r="AN614" s="338"/>
      <c r="AO614" s="338"/>
      <c r="AP614" s="338"/>
      <c r="AQ614" s="338"/>
      <c r="AR614" s="338"/>
      <c r="AS614" s="338"/>
    </row>
    <row r="615" spans="17:45">
      <c r="Q615" s="350"/>
      <c r="R615" s="350"/>
      <c r="S615" s="350"/>
      <c r="T615" s="350"/>
      <c r="U615" s="350"/>
      <c r="V615" s="350"/>
      <c r="W615" s="338"/>
      <c r="X615" s="338"/>
      <c r="Y615" s="338"/>
      <c r="Z615" s="338"/>
      <c r="AA615" s="338"/>
      <c r="AB615" s="338"/>
      <c r="AC615" s="338"/>
      <c r="AD615" s="338"/>
      <c r="AE615" s="338"/>
      <c r="AF615" s="338"/>
      <c r="AG615" s="338"/>
      <c r="AH615" s="338"/>
      <c r="AI615" s="338"/>
      <c r="AJ615" s="338"/>
      <c r="AK615" s="338"/>
      <c r="AL615" s="338"/>
      <c r="AM615" s="338"/>
      <c r="AN615" s="338"/>
      <c r="AO615" s="338"/>
      <c r="AP615" s="338"/>
      <c r="AQ615" s="338"/>
      <c r="AR615" s="338"/>
      <c r="AS615" s="338"/>
    </row>
    <row r="616" spans="17:45">
      <c r="Q616" s="350"/>
      <c r="R616" s="350"/>
      <c r="S616" s="350"/>
      <c r="T616" s="350"/>
      <c r="U616" s="350"/>
      <c r="V616" s="350"/>
      <c r="W616" s="338"/>
      <c r="X616" s="338"/>
      <c r="Y616" s="338"/>
      <c r="Z616" s="338"/>
      <c r="AA616" s="338"/>
      <c r="AB616" s="338"/>
      <c r="AC616" s="338"/>
      <c r="AD616" s="338"/>
      <c r="AE616" s="338"/>
      <c r="AF616" s="338"/>
      <c r="AG616" s="338"/>
      <c r="AH616" s="338"/>
      <c r="AI616" s="338"/>
      <c r="AJ616" s="338"/>
      <c r="AK616" s="338"/>
      <c r="AL616" s="338"/>
      <c r="AM616" s="338"/>
      <c r="AN616" s="338"/>
      <c r="AO616" s="338"/>
      <c r="AP616" s="338"/>
      <c r="AQ616" s="338"/>
      <c r="AR616" s="338"/>
      <c r="AS616" s="338"/>
    </row>
    <row r="617" spans="17:45">
      <c r="Q617" s="350"/>
      <c r="R617" s="350"/>
      <c r="S617" s="350"/>
      <c r="T617" s="350"/>
      <c r="U617" s="350"/>
      <c r="V617" s="350"/>
      <c r="W617" s="338"/>
      <c r="X617" s="338"/>
      <c r="Y617" s="338"/>
      <c r="Z617" s="338"/>
      <c r="AA617" s="338"/>
      <c r="AB617" s="338"/>
      <c r="AC617" s="338"/>
      <c r="AD617" s="338"/>
      <c r="AE617" s="338"/>
      <c r="AF617" s="338"/>
      <c r="AG617" s="338"/>
      <c r="AH617" s="338"/>
      <c r="AI617" s="338"/>
      <c r="AJ617" s="338"/>
      <c r="AK617" s="338"/>
      <c r="AL617" s="338"/>
      <c r="AM617" s="338"/>
      <c r="AN617" s="338"/>
      <c r="AO617" s="338"/>
      <c r="AP617" s="338"/>
      <c r="AQ617" s="338"/>
      <c r="AR617" s="338"/>
      <c r="AS617" s="338"/>
    </row>
    <row r="618" spans="17:45">
      <c r="Q618" s="350"/>
      <c r="R618" s="350"/>
      <c r="S618" s="350"/>
      <c r="T618" s="350"/>
      <c r="U618" s="350"/>
      <c r="V618" s="350"/>
      <c r="W618" s="338"/>
      <c r="X618" s="338"/>
      <c r="Y618" s="338"/>
      <c r="Z618" s="338"/>
      <c r="AA618" s="338"/>
      <c r="AB618" s="338"/>
      <c r="AC618" s="338"/>
      <c r="AD618" s="338"/>
      <c r="AE618" s="338"/>
      <c r="AF618" s="338"/>
      <c r="AG618" s="338"/>
      <c r="AH618" s="338"/>
      <c r="AI618" s="338"/>
      <c r="AJ618" s="338"/>
      <c r="AK618" s="338"/>
      <c r="AL618" s="338"/>
      <c r="AM618" s="338"/>
      <c r="AN618" s="338"/>
      <c r="AO618" s="338"/>
      <c r="AP618" s="338"/>
      <c r="AQ618" s="338"/>
      <c r="AR618" s="338"/>
      <c r="AS618" s="338"/>
    </row>
    <row r="619" spans="17:45">
      <c r="Q619" s="350"/>
      <c r="R619" s="350"/>
      <c r="S619" s="350"/>
      <c r="T619" s="350"/>
      <c r="U619" s="350"/>
      <c r="V619" s="350"/>
      <c r="W619" s="338"/>
      <c r="X619" s="338"/>
      <c r="Y619" s="338"/>
      <c r="Z619" s="338"/>
      <c r="AA619" s="338"/>
      <c r="AB619" s="338"/>
      <c r="AC619" s="338"/>
      <c r="AD619" s="338"/>
      <c r="AE619" s="338"/>
      <c r="AF619" s="338"/>
      <c r="AG619" s="338"/>
      <c r="AH619" s="338"/>
      <c r="AI619" s="338"/>
      <c r="AJ619" s="338"/>
      <c r="AK619" s="338"/>
      <c r="AL619" s="338"/>
      <c r="AM619" s="338"/>
      <c r="AN619" s="338"/>
      <c r="AO619" s="338"/>
      <c r="AP619" s="338"/>
      <c r="AQ619" s="338"/>
      <c r="AR619" s="338"/>
      <c r="AS619" s="338"/>
    </row>
    <row r="620" spans="17:45">
      <c r="Q620" s="350"/>
      <c r="R620" s="350"/>
      <c r="S620" s="350"/>
      <c r="T620" s="350"/>
      <c r="U620" s="350"/>
      <c r="V620" s="350"/>
      <c r="W620" s="338"/>
      <c r="X620" s="338"/>
      <c r="Y620" s="338"/>
      <c r="Z620" s="338"/>
      <c r="AA620" s="338"/>
      <c r="AB620" s="338"/>
      <c r="AC620" s="338"/>
      <c r="AD620" s="338"/>
      <c r="AE620" s="338"/>
      <c r="AF620" s="338"/>
      <c r="AG620" s="338"/>
      <c r="AH620" s="338"/>
      <c r="AI620" s="338"/>
      <c r="AJ620" s="338"/>
      <c r="AK620" s="338"/>
      <c r="AL620" s="338"/>
      <c r="AM620" s="338"/>
      <c r="AN620" s="338"/>
      <c r="AO620" s="338"/>
      <c r="AP620" s="338"/>
      <c r="AQ620" s="338"/>
      <c r="AR620" s="338"/>
      <c r="AS620" s="338"/>
    </row>
    <row r="621" spans="17:45">
      <c r="Q621" s="350"/>
      <c r="R621" s="350"/>
      <c r="S621" s="350"/>
      <c r="T621" s="350"/>
      <c r="U621" s="350"/>
      <c r="V621" s="350"/>
      <c r="W621" s="338"/>
      <c r="X621" s="338"/>
      <c r="Y621" s="338"/>
      <c r="Z621" s="338"/>
      <c r="AA621" s="338"/>
      <c r="AB621" s="338"/>
      <c r="AC621" s="338"/>
      <c r="AD621" s="338"/>
      <c r="AE621" s="338"/>
      <c r="AF621" s="338"/>
      <c r="AG621" s="338"/>
      <c r="AH621" s="338"/>
      <c r="AI621" s="338"/>
      <c r="AJ621" s="338"/>
      <c r="AK621" s="338"/>
      <c r="AL621" s="338"/>
      <c r="AM621" s="338"/>
      <c r="AN621" s="338"/>
      <c r="AO621" s="338"/>
      <c r="AP621" s="338"/>
      <c r="AQ621" s="338"/>
      <c r="AR621" s="338"/>
      <c r="AS621" s="338"/>
    </row>
    <row r="622" spans="17:45">
      <c r="Q622" s="350"/>
      <c r="R622" s="350"/>
      <c r="S622" s="350"/>
      <c r="T622" s="350"/>
      <c r="U622" s="350"/>
      <c r="V622" s="350"/>
      <c r="W622" s="338"/>
      <c r="X622" s="338"/>
      <c r="Y622" s="338"/>
      <c r="Z622" s="338"/>
      <c r="AA622" s="338"/>
      <c r="AB622" s="338"/>
      <c r="AC622" s="338"/>
      <c r="AD622" s="338"/>
      <c r="AE622" s="338"/>
      <c r="AF622" s="338"/>
      <c r="AG622" s="338"/>
      <c r="AH622" s="338"/>
      <c r="AI622" s="338"/>
      <c r="AJ622" s="338"/>
      <c r="AK622" s="338"/>
      <c r="AL622" s="338"/>
      <c r="AM622" s="338"/>
      <c r="AN622" s="338"/>
      <c r="AO622" s="338"/>
      <c r="AP622" s="338"/>
      <c r="AQ622" s="338"/>
      <c r="AR622" s="338"/>
      <c r="AS622" s="338"/>
    </row>
    <row r="623" spans="17:45">
      <c r="Q623" s="350"/>
      <c r="R623" s="350"/>
      <c r="S623" s="350"/>
      <c r="T623" s="350"/>
      <c r="U623" s="350"/>
      <c r="V623" s="350"/>
      <c r="W623" s="338"/>
      <c r="X623" s="338"/>
      <c r="Y623" s="338"/>
      <c r="Z623" s="338"/>
      <c r="AA623" s="338"/>
      <c r="AB623" s="338"/>
      <c r="AC623" s="338"/>
      <c r="AD623" s="338"/>
      <c r="AE623" s="338"/>
      <c r="AF623" s="338"/>
      <c r="AG623" s="338"/>
      <c r="AH623" s="338"/>
      <c r="AI623" s="338"/>
      <c r="AJ623" s="338"/>
      <c r="AK623" s="338"/>
      <c r="AL623" s="338"/>
      <c r="AM623" s="338"/>
      <c r="AN623" s="338"/>
      <c r="AO623" s="338"/>
      <c r="AP623" s="338"/>
      <c r="AQ623" s="338"/>
      <c r="AR623" s="338"/>
      <c r="AS623" s="338"/>
    </row>
    <row r="624" spans="17:45">
      <c r="Q624" s="350"/>
      <c r="R624" s="350"/>
      <c r="S624" s="350"/>
      <c r="T624" s="350"/>
      <c r="U624" s="350"/>
      <c r="V624" s="350"/>
      <c r="W624" s="338"/>
      <c r="X624" s="338"/>
      <c r="Y624" s="338"/>
      <c r="Z624" s="338"/>
      <c r="AA624" s="338"/>
      <c r="AB624" s="338"/>
      <c r="AC624" s="338"/>
      <c r="AD624" s="338"/>
      <c r="AE624" s="338"/>
      <c r="AF624" s="338"/>
      <c r="AG624" s="338"/>
      <c r="AH624" s="338"/>
      <c r="AI624" s="338"/>
      <c r="AJ624" s="338"/>
      <c r="AK624" s="338"/>
      <c r="AL624" s="338"/>
      <c r="AM624" s="338"/>
      <c r="AN624" s="338"/>
      <c r="AO624" s="338"/>
      <c r="AP624" s="338"/>
      <c r="AQ624" s="338"/>
      <c r="AR624" s="338"/>
      <c r="AS624" s="338"/>
    </row>
    <row r="625" spans="17:45">
      <c r="Q625" s="350"/>
      <c r="R625" s="350"/>
      <c r="S625" s="350"/>
      <c r="T625" s="350"/>
      <c r="U625" s="350"/>
      <c r="V625" s="350"/>
      <c r="W625" s="338"/>
      <c r="X625" s="338"/>
      <c r="Y625" s="338"/>
      <c r="Z625" s="338"/>
      <c r="AA625" s="338"/>
      <c r="AB625" s="338"/>
      <c r="AC625" s="338"/>
      <c r="AD625" s="338"/>
      <c r="AE625" s="338"/>
      <c r="AF625" s="338"/>
      <c r="AG625" s="338"/>
      <c r="AH625" s="338"/>
      <c r="AI625" s="338"/>
      <c r="AJ625" s="338"/>
      <c r="AK625" s="338"/>
      <c r="AL625" s="338"/>
      <c r="AM625" s="338"/>
      <c r="AN625" s="338"/>
      <c r="AO625" s="338"/>
      <c r="AP625" s="338"/>
      <c r="AQ625" s="338"/>
      <c r="AR625" s="338"/>
      <c r="AS625" s="338"/>
    </row>
    <row r="626" spans="17:45">
      <c r="Q626" s="350"/>
      <c r="R626" s="350"/>
      <c r="S626" s="350"/>
      <c r="T626" s="350"/>
      <c r="U626" s="350"/>
      <c r="V626" s="350"/>
      <c r="W626" s="338"/>
      <c r="X626" s="338"/>
      <c r="Y626" s="338"/>
      <c r="Z626" s="338"/>
      <c r="AA626" s="338"/>
      <c r="AB626" s="338"/>
      <c r="AC626" s="338"/>
      <c r="AD626" s="338"/>
      <c r="AE626" s="338"/>
      <c r="AF626" s="338"/>
      <c r="AG626" s="338"/>
      <c r="AH626" s="338"/>
      <c r="AI626" s="338"/>
      <c r="AJ626" s="338"/>
      <c r="AK626" s="338"/>
      <c r="AL626" s="338"/>
      <c r="AM626" s="338"/>
      <c r="AN626" s="338"/>
      <c r="AO626" s="338"/>
      <c r="AP626" s="338"/>
      <c r="AQ626" s="338"/>
      <c r="AR626" s="338"/>
      <c r="AS626" s="338"/>
    </row>
    <row r="627" spans="17:45">
      <c r="Q627" s="350"/>
      <c r="R627" s="350"/>
      <c r="S627" s="350"/>
      <c r="T627" s="350"/>
      <c r="U627" s="350"/>
      <c r="V627" s="350"/>
      <c r="W627" s="338"/>
      <c r="X627" s="338"/>
      <c r="Y627" s="338"/>
      <c r="Z627" s="338"/>
      <c r="AA627" s="338"/>
      <c r="AB627" s="338"/>
      <c r="AC627" s="338"/>
      <c r="AD627" s="338"/>
      <c r="AE627" s="338"/>
      <c r="AF627" s="338"/>
      <c r="AG627" s="338"/>
      <c r="AH627" s="338"/>
      <c r="AI627" s="338"/>
      <c r="AJ627" s="338"/>
      <c r="AK627" s="338"/>
      <c r="AL627" s="338"/>
      <c r="AM627" s="338"/>
      <c r="AN627" s="338"/>
      <c r="AO627" s="338"/>
      <c r="AP627" s="338"/>
      <c r="AQ627" s="338"/>
      <c r="AR627" s="338"/>
      <c r="AS627" s="338"/>
    </row>
    <row r="628" spans="17:45">
      <c r="Q628" s="350"/>
      <c r="R628" s="350"/>
      <c r="S628" s="350"/>
      <c r="T628" s="350"/>
      <c r="U628" s="350"/>
      <c r="V628" s="350"/>
      <c r="W628" s="338"/>
      <c r="X628" s="338"/>
      <c r="Y628" s="338"/>
      <c r="Z628" s="338"/>
      <c r="AA628" s="338"/>
      <c r="AB628" s="338"/>
      <c r="AC628" s="338"/>
      <c r="AD628" s="338"/>
      <c r="AE628" s="338"/>
      <c r="AF628" s="338"/>
      <c r="AG628" s="338"/>
      <c r="AH628" s="338"/>
      <c r="AI628" s="338"/>
      <c r="AJ628" s="338"/>
      <c r="AK628" s="338"/>
      <c r="AL628" s="338"/>
      <c r="AM628" s="338"/>
      <c r="AN628" s="338"/>
      <c r="AO628" s="338"/>
      <c r="AP628" s="338"/>
      <c r="AQ628" s="338"/>
      <c r="AR628" s="338"/>
      <c r="AS628" s="338"/>
    </row>
    <row r="629" spans="17:45">
      <c r="Q629" s="350"/>
      <c r="R629" s="350"/>
      <c r="S629" s="350"/>
      <c r="T629" s="350"/>
      <c r="U629" s="350"/>
      <c r="V629" s="350"/>
      <c r="W629" s="338"/>
      <c r="X629" s="338"/>
      <c r="Y629" s="338"/>
      <c r="Z629" s="338"/>
      <c r="AA629" s="338"/>
      <c r="AB629" s="338"/>
      <c r="AC629" s="338"/>
      <c r="AD629" s="338"/>
      <c r="AE629" s="338"/>
      <c r="AF629" s="338"/>
      <c r="AG629" s="338"/>
      <c r="AH629" s="338"/>
      <c r="AI629" s="338"/>
      <c r="AJ629" s="338"/>
      <c r="AK629" s="338"/>
      <c r="AL629" s="338"/>
      <c r="AM629" s="338"/>
      <c r="AN629" s="338"/>
      <c r="AO629" s="338"/>
      <c r="AP629" s="338"/>
      <c r="AQ629" s="338"/>
      <c r="AR629" s="338"/>
      <c r="AS629" s="338"/>
    </row>
    <row r="630" spans="17:45">
      <c r="Q630" s="350"/>
      <c r="R630" s="350"/>
      <c r="S630" s="350"/>
      <c r="T630" s="350"/>
      <c r="U630" s="350"/>
      <c r="V630" s="350"/>
      <c r="W630" s="338"/>
      <c r="X630" s="338"/>
      <c r="Y630" s="338"/>
      <c r="Z630" s="338"/>
      <c r="AA630" s="338"/>
      <c r="AB630" s="338"/>
      <c r="AC630" s="338"/>
      <c r="AD630" s="338"/>
      <c r="AE630" s="338"/>
      <c r="AF630" s="338"/>
      <c r="AG630" s="338"/>
      <c r="AH630" s="338"/>
      <c r="AI630" s="338"/>
      <c r="AJ630" s="338"/>
      <c r="AK630" s="338"/>
      <c r="AL630" s="338"/>
      <c r="AM630" s="338"/>
      <c r="AN630" s="338"/>
      <c r="AO630" s="338"/>
      <c r="AP630" s="338"/>
      <c r="AQ630" s="338"/>
      <c r="AR630" s="338"/>
      <c r="AS630" s="338"/>
    </row>
    <row r="631" spans="17:45">
      <c r="Q631" s="350"/>
      <c r="R631" s="350"/>
      <c r="S631" s="350"/>
      <c r="T631" s="350"/>
      <c r="U631" s="350"/>
      <c r="V631" s="350"/>
      <c r="W631" s="338"/>
      <c r="X631" s="338"/>
      <c r="Y631" s="338"/>
      <c r="Z631" s="338"/>
      <c r="AA631" s="338"/>
      <c r="AB631" s="338"/>
      <c r="AC631" s="338"/>
      <c r="AD631" s="338"/>
      <c r="AE631" s="338"/>
      <c r="AF631" s="338"/>
      <c r="AG631" s="338"/>
      <c r="AH631" s="338"/>
      <c r="AI631" s="338"/>
      <c r="AJ631" s="338"/>
      <c r="AK631" s="338"/>
      <c r="AL631" s="338"/>
      <c r="AM631" s="338"/>
      <c r="AN631" s="338"/>
      <c r="AO631" s="338"/>
      <c r="AP631" s="338"/>
      <c r="AQ631" s="338"/>
      <c r="AR631" s="338"/>
      <c r="AS631" s="338"/>
    </row>
    <row r="632" spans="17:45">
      <c r="Q632" s="350"/>
      <c r="R632" s="350"/>
      <c r="S632" s="350"/>
      <c r="T632" s="350"/>
      <c r="U632" s="350"/>
      <c r="V632" s="350"/>
      <c r="W632" s="338"/>
      <c r="X632" s="338"/>
      <c r="Y632" s="338"/>
      <c r="Z632" s="338"/>
      <c r="AA632" s="338"/>
      <c r="AB632" s="338"/>
      <c r="AC632" s="338"/>
      <c r="AD632" s="338"/>
      <c r="AE632" s="338"/>
      <c r="AF632" s="338"/>
      <c r="AG632" s="338"/>
      <c r="AH632" s="338"/>
      <c r="AI632" s="338"/>
      <c r="AJ632" s="338"/>
      <c r="AK632" s="338"/>
      <c r="AL632" s="338"/>
      <c r="AM632" s="338"/>
      <c r="AN632" s="338"/>
      <c r="AO632" s="338"/>
      <c r="AP632" s="338"/>
      <c r="AQ632" s="338"/>
      <c r="AR632" s="338"/>
      <c r="AS632" s="338"/>
    </row>
    <row r="633" spans="17:45">
      <c r="Q633" s="350"/>
      <c r="R633" s="350"/>
      <c r="S633" s="350"/>
      <c r="T633" s="350"/>
      <c r="U633" s="350"/>
      <c r="V633" s="350"/>
      <c r="W633" s="338"/>
      <c r="X633" s="338"/>
      <c r="Y633" s="338"/>
      <c r="Z633" s="338"/>
      <c r="AA633" s="338"/>
      <c r="AB633" s="338"/>
      <c r="AC633" s="338"/>
      <c r="AD633" s="338"/>
      <c r="AE633" s="338"/>
      <c r="AF633" s="338"/>
      <c r="AG633" s="338"/>
      <c r="AH633" s="338"/>
      <c r="AI633" s="338"/>
      <c r="AJ633" s="338"/>
      <c r="AK633" s="338"/>
      <c r="AL633" s="338"/>
      <c r="AM633" s="338"/>
      <c r="AN633" s="338"/>
      <c r="AO633" s="338"/>
      <c r="AP633" s="338"/>
      <c r="AQ633" s="338"/>
      <c r="AR633" s="338"/>
      <c r="AS633" s="338"/>
    </row>
    <row r="634" spans="17:45">
      <c r="Q634" s="350"/>
      <c r="R634" s="350"/>
      <c r="S634" s="350"/>
      <c r="T634" s="350"/>
      <c r="U634" s="350"/>
      <c r="V634" s="350"/>
      <c r="W634" s="338"/>
      <c r="X634" s="338"/>
      <c r="Y634" s="338"/>
      <c r="Z634" s="338"/>
      <c r="AA634" s="338"/>
      <c r="AB634" s="338"/>
      <c r="AC634" s="338"/>
      <c r="AD634" s="338"/>
      <c r="AE634" s="338"/>
      <c r="AF634" s="338"/>
      <c r="AG634" s="338"/>
      <c r="AH634" s="338"/>
      <c r="AI634" s="338"/>
      <c r="AJ634" s="338"/>
      <c r="AK634" s="338"/>
      <c r="AL634" s="338"/>
      <c r="AM634" s="338"/>
      <c r="AN634" s="338"/>
      <c r="AO634" s="338"/>
      <c r="AP634" s="338"/>
      <c r="AQ634" s="338"/>
      <c r="AR634" s="338"/>
      <c r="AS634" s="338"/>
    </row>
    <row r="635" spans="17:45">
      <c r="Q635" s="350"/>
      <c r="R635" s="350"/>
      <c r="S635" s="350"/>
      <c r="T635" s="350"/>
      <c r="U635" s="350"/>
      <c r="V635" s="350"/>
      <c r="W635" s="338"/>
      <c r="X635" s="338"/>
      <c r="Y635" s="338"/>
      <c r="Z635" s="338"/>
      <c r="AA635" s="338"/>
      <c r="AB635" s="338"/>
      <c r="AC635" s="338"/>
      <c r="AD635" s="338"/>
      <c r="AE635" s="338"/>
      <c r="AF635" s="338"/>
      <c r="AG635" s="338"/>
      <c r="AH635" s="338"/>
      <c r="AI635" s="338"/>
      <c r="AJ635" s="338"/>
      <c r="AK635" s="338"/>
      <c r="AL635" s="338"/>
      <c r="AM635" s="338"/>
      <c r="AN635" s="338"/>
      <c r="AO635" s="338"/>
      <c r="AP635" s="338"/>
      <c r="AQ635" s="338"/>
      <c r="AR635" s="338"/>
      <c r="AS635" s="338"/>
    </row>
    <row r="636" spans="17:45">
      <c r="Q636" s="350"/>
      <c r="R636" s="350"/>
      <c r="S636" s="350"/>
      <c r="T636" s="350"/>
      <c r="U636" s="350"/>
      <c r="V636" s="350"/>
      <c r="W636" s="338"/>
      <c r="X636" s="338"/>
      <c r="Y636" s="338"/>
      <c r="Z636" s="338"/>
      <c r="AA636" s="338"/>
      <c r="AB636" s="338"/>
      <c r="AC636" s="338"/>
      <c r="AD636" s="338"/>
      <c r="AE636" s="338"/>
      <c r="AF636" s="338"/>
      <c r="AG636" s="338"/>
      <c r="AH636" s="338"/>
      <c r="AI636" s="338"/>
      <c r="AJ636" s="338"/>
      <c r="AK636" s="338"/>
      <c r="AL636" s="338"/>
      <c r="AM636" s="338"/>
      <c r="AN636" s="338"/>
      <c r="AO636" s="338"/>
      <c r="AP636" s="338"/>
      <c r="AQ636" s="338"/>
      <c r="AR636" s="338"/>
      <c r="AS636" s="338"/>
    </row>
    <row r="637" spans="17:45">
      <c r="Q637" s="350"/>
      <c r="R637" s="350"/>
      <c r="S637" s="350"/>
      <c r="T637" s="350"/>
      <c r="U637" s="350"/>
      <c r="V637" s="350"/>
      <c r="W637" s="338"/>
      <c r="X637" s="338"/>
      <c r="Y637" s="338"/>
      <c r="Z637" s="338"/>
      <c r="AA637" s="338"/>
      <c r="AB637" s="338"/>
      <c r="AC637" s="338"/>
      <c r="AD637" s="338"/>
      <c r="AE637" s="338"/>
      <c r="AF637" s="338"/>
      <c r="AG637" s="338"/>
      <c r="AH637" s="338"/>
      <c r="AI637" s="338"/>
      <c r="AJ637" s="338"/>
      <c r="AK637" s="338"/>
      <c r="AL637" s="338"/>
      <c r="AM637" s="338"/>
      <c r="AN637" s="338"/>
      <c r="AO637" s="338"/>
      <c r="AP637" s="338"/>
      <c r="AQ637" s="338"/>
      <c r="AR637" s="338"/>
      <c r="AS637" s="338"/>
    </row>
    <row r="638" spans="17:45">
      <c r="Q638" s="350"/>
      <c r="R638" s="350"/>
      <c r="S638" s="350"/>
      <c r="T638" s="350"/>
      <c r="U638" s="350"/>
      <c r="V638" s="350"/>
      <c r="W638" s="338"/>
      <c r="X638" s="338"/>
      <c r="Y638" s="338"/>
      <c r="Z638" s="338"/>
      <c r="AA638" s="338"/>
      <c r="AB638" s="338"/>
      <c r="AC638" s="338"/>
      <c r="AD638" s="338"/>
      <c r="AE638" s="338"/>
      <c r="AF638" s="338"/>
      <c r="AG638" s="338"/>
      <c r="AH638" s="338"/>
      <c r="AI638" s="338"/>
      <c r="AJ638" s="338"/>
      <c r="AK638" s="338"/>
      <c r="AL638" s="338"/>
      <c r="AM638" s="338"/>
      <c r="AN638" s="338"/>
      <c r="AO638" s="338"/>
      <c r="AP638" s="338"/>
      <c r="AQ638" s="338"/>
      <c r="AR638" s="338"/>
      <c r="AS638" s="338"/>
    </row>
    <row r="639" spans="17:45">
      <c r="Q639" s="350"/>
      <c r="R639" s="350"/>
      <c r="S639" s="350"/>
      <c r="T639" s="350"/>
      <c r="U639" s="350"/>
      <c r="V639" s="350"/>
      <c r="W639" s="338"/>
      <c r="X639" s="338"/>
      <c r="Y639" s="338"/>
      <c r="Z639" s="338"/>
      <c r="AA639" s="338"/>
      <c r="AB639" s="338"/>
      <c r="AC639" s="338"/>
      <c r="AD639" s="338"/>
      <c r="AE639" s="338"/>
      <c r="AF639" s="338"/>
      <c r="AG639" s="338"/>
      <c r="AH639" s="338"/>
      <c r="AI639" s="338"/>
      <c r="AJ639" s="338"/>
      <c r="AK639" s="338"/>
      <c r="AL639" s="338"/>
      <c r="AM639" s="338"/>
      <c r="AN639" s="338"/>
      <c r="AO639" s="338"/>
      <c r="AP639" s="338"/>
      <c r="AQ639" s="338"/>
      <c r="AR639" s="338"/>
      <c r="AS639" s="338"/>
    </row>
    <row r="640" spans="17:45">
      <c r="Q640" s="350"/>
      <c r="R640" s="350"/>
      <c r="S640" s="350"/>
      <c r="T640" s="350"/>
      <c r="U640" s="350"/>
      <c r="V640" s="350"/>
      <c r="W640" s="338"/>
      <c r="X640" s="338"/>
      <c r="Y640" s="338"/>
      <c r="Z640" s="338"/>
      <c r="AA640" s="338"/>
      <c r="AB640" s="338"/>
      <c r="AC640" s="338"/>
      <c r="AD640" s="338"/>
      <c r="AE640" s="338"/>
      <c r="AF640" s="338"/>
      <c r="AG640" s="338"/>
      <c r="AH640" s="338"/>
      <c r="AI640" s="338"/>
      <c r="AJ640" s="338"/>
      <c r="AK640" s="338"/>
      <c r="AL640" s="338"/>
      <c r="AM640" s="338"/>
      <c r="AN640" s="338"/>
      <c r="AO640" s="338"/>
      <c r="AP640" s="338"/>
      <c r="AQ640" s="338"/>
      <c r="AR640" s="338"/>
      <c r="AS640" s="338"/>
    </row>
    <row r="641" spans="17:45">
      <c r="Q641" s="350"/>
      <c r="R641" s="350"/>
      <c r="S641" s="350"/>
      <c r="T641" s="350"/>
      <c r="U641" s="350"/>
      <c r="V641" s="350"/>
      <c r="W641" s="338"/>
      <c r="X641" s="338"/>
      <c r="Y641" s="338"/>
      <c r="Z641" s="338"/>
      <c r="AA641" s="338"/>
      <c r="AB641" s="338"/>
      <c r="AC641" s="338"/>
      <c r="AD641" s="338"/>
      <c r="AE641" s="338"/>
      <c r="AF641" s="338"/>
      <c r="AG641" s="338"/>
      <c r="AH641" s="338"/>
      <c r="AI641" s="338"/>
      <c r="AJ641" s="338"/>
      <c r="AK641" s="338"/>
      <c r="AL641" s="338"/>
      <c r="AM641" s="338"/>
      <c r="AN641" s="338"/>
      <c r="AO641" s="338"/>
      <c r="AP641" s="338"/>
      <c r="AQ641" s="338"/>
      <c r="AR641" s="338"/>
      <c r="AS641" s="338"/>
    </row>
    <row r="642" spans="17:45">
      <c r="Q642" s="350"/>
      <c r="R642" s="350"/>
      <c r="S642" s="350"/>
      <c r="T642" s="350"/>
      <c r="U642" s="350"/>
      <c r="V642" s="350"/>
      <c r="W642" s="338"/>
      <c r="X642" s="338"/>
      <c r="Y642" s="338"/>
      <c r="Z642" s="338"/>
      <c r="AA642" s="338"/>
      <c r="AB642" s="338"/>
      <c r="AC642" s="338"/>
      <c r="AD642" s="338"/>
      <c r="AE642" s="338"/>
      <c r="AF642" s="338"/>
      <c r="AG642" s="338"/>
      <c r="AH642" s="338"/>
      <c r="AI642" s="338"/>
      <c r="AJ642" s="338"/>
      <c r="AK642" s="338"/>
      <c r="AL642" s="338"/>
      <c r="AM642" s="338"/>
      <c r="AN642" s="338"/>
      <c r="AO642" s="338"/>
      <c r="AP642" s="338"/>
      <c r="AQ642" s="338"/>
      <c r="AR642" s="338"/>
      <c r="AS642" s="338"/>
    </row>
    <row r="643" spans="17:45">
      <c r="Q643" s="350"/>
      <c r="R643" s="350"/>
      <c r="S643" s="350"/>
      <c r="T643" s="350"/>
      <c r="U643" s="350"/>
      <c r="V643" s="350"/>
      <c r="W643" s="338"/>
      <c r="X643" s="338"/>
      <c r="Y643" s="338"/>
      <c r="Z643" s="338"/>
      <c r="AA643" s="338"/>
      <c r="AB643" s="338"/>
      <c r="AC643" s="338"/>
      <c r="AD643" s="338"/>
      <c r="AE643" s="338"/>
      <c r="AF643" s="338"/>
      <c r="AG643" s="338"/>
      <c r="AH643" s="338"/>
      <c r="AI643" s="338"/>
      <c r="AJ643" s="338"/>
      <c r="AK643" s="338"/>
      <c r="AL643" s="338"/>
      <c r="AM643" s="338"/>
      <c r="AN643" s="338"/>
      <c r="AO643" s="338"/>
      <c r="AP643" s="338"/>
      <c r="AQ643" s="338"/>
      <c r="AR643" s="338"/>
      <c r="AS643" s="338"/>
    </row>
    <row r="644" spans="17:45">
      <c r="Q644" s="350"/>
      <c r="R644" s="350"/>
      <c r="S644" s="350"/>
      <c r="T644" s="350"/>
      <c r="U644" s="350"/>
      <c r="V644" s="350"/>
      <c r="W644" s="338"/>
      <c r="X644" s="338"/>
      <c r="Y644" s="338"/>
      <c r="Z644" s="338"/>
      <c r="AA644" s="338"/>
      <c r="AB644" s="338"/>
      <c r="AC644" s="338"/>
      <c r="AD644" s="338"/>
      <c r="AE644" s="338"/>
      <c r="AF644" s="338"/>
      <c r="AG644" s="338"/>
      <c r="AH644" s="338"/>
      <c r="AI644" s="338"/>
      <c r="AJ644" s="338"/>
      <c r="AK644" s="338"/>
      <c r="AL644" s="338"/>
      <c r="AM644" s="338"/>
      <c r="AN644" s="338"/>
      <c r="AO644" s="338"/>
      <c r="AP644" s="338"/>
      <c r="AQ644" s="338"/>
      <c r="AR644" s="338"/>
      <c r="AS644" s="338"/>
    </row>
    <row r="645" spans="17:45">
      <c r="Q645" s="350"/>
      <c r="R645" s="350"/>
      <c r="S645" s="350"/>
      <c r="T645" s="350"/>
      <c r="U645" s="350"/>
      <c r="V645" s="350"/>
      <c r="W645" s="338"/>
      <c r="X645" s="338"/>
      <c r="Y645" s="338"/>
      <c r="Z645" s="338"/>
      <c r="AA645" s="338"/>
      <c r="AB645" s="338"/>
      <c r="AC645" s="338"/>
      <c r="AD645" s="338"/>
      <c r="AE645" s="338"/>
      <c r="AF645" s="338"/>
      <c r="AG645" s="338"/>
      <c r="AH645" s="338"/>
      <c r="AI645" s="338"/>
      <c r="AJ645" s="338"/>
      <c r="AK645" s="338"/>
      <c r="AL645" s="338"/>
      <c r="AM645" s="338"/>
      <c r="AN645" s="338"/>
      <c r="AO645" s="338"/>
      <c r="AP645" s="338"/>
      <c r="AQ645" s="338"/>
      <c r="AR645" s="338"/>
      <c r="AS645" s="338"/>
    </row>
    <row r="646" spans="17:45">
      <c r="Q646" s="350"/>
      <c r="R646" s="350"/>
      <c r="S646" s="350"/>
      <c r="T646" s="350"/>
      <c r="U646" s="350"/>
      <c r="V646" s="350"/>
      <c r="W646" s="338"/>
      <c r="X646" s="338"/>
      <c r="Y646" s="338"/>
      <c r="Z646" s="338"/>
      <c r="AA646" s="338"/>
      <c r="AB646" s="338"/>
      <c r="AC646" s="338"/>
      <c r="AD646" s="338"/>
      <c r="AE646" s="338"/>
      <c r="AF646" s="338"/>
      <c r="AG646" s="338"/>
      <c r="AH646" s="338"/>
      <c r="AI646" s="338"/>
      <c r="AJ646" s="338"/>
      <c r="AK646" s="338"/>
      <c r="AL646" s="338"/>
      <c r="AM646" s="338"/>
      <c r="AN646" s="338"/>
      <c r="AO646" s="338"/>
      <c r="AP646" s="338"/>
      <c r="AQ646" s="338"/>
      <c r="AR646" s="338"/>
      <c r="AS646" s="338"/>
    </row>
    <row r="647" spans="17:45">
      <c r="Q647" s="350"/>
      <c r="R647" s="350"/>
      <c r="S647" s="350"/>
      <c r="T647" s="350"/>
      <c r="U647" s="350"/>
      <c r="V647" s="350"/>
      <c r="W647" s="338"/>
      <c r="X647" s="338"/>
      <c r="Y647" s="338"/>
      <c r="Z647" s="338"/>
      <c r="AA647" s="338"/>
      <c r="AB647" s="338"/>
      <c r="AC647" s="338"/>
      <c r="AD647" s="338"/>
      <c r="AE647" s="338"/>
      <c r="AF647" s="338"/>
      <c r="AG647" s="338"/>
      <c r="AH647" s="338"/>
      <c r="AI647" s="338"/>
      <c r="AJ647" s="338"/>
      <c r="AK647" s="338"/>
      <c r="AL647" s="338"/>
      <c r="AM647" s="338"/>
      <c r="AN647" s="338"/>
      <c r="AO647" s="338"/>
      <c r="AP647" s="338"/>
      <c r="AQ647" s="338"/>
      <c r="AR647" s="338"/>
      <c r="AS647" s="338"/>
    </row>
    <row r="648" spans="17:45">
      <c r="Q648" s="350"/>
      <c r="R648" s="350"/>
      <c r="S648" s="350"/>
      <c r="T648" s="350"/>
      <c r="U648" s="350"/>
      <c r="V648" s="350"/>
      <c r="W648" s="338"/>
      <c r="X648" s="338"/>
      <c r="Y648" s="338"/>
      <c r="Z648" s="338"/>
      <c r="AA648" s="338"/>
      <c r="AB648" s="338"/>
      <c r="AC648" s="338"/>
      <c r="AD648" s="338"/>
      <c r="AE648" s="338"/>
      <c r="AF648" s="338"/>
      <c r="AG648" s="338"/>
      <c r="AH648" s="338"/>
      <c r="AI648" s="338"/>
      <c r="AJ648" s="338"/>
      <c r="AK648" s="338"/>
      <c r="AL648" s="338"/>
      <c r="AM648" s="338"/>
      <c r="AN648" s="338"/>
      <c r="AO648" s="338"/>
      <c r="AP648" s="338"/>
      <c r="AQ648" s="338"/>
      <c r="AR648" s="338"/>
      <c r="AS648" s="338"/>
    </row>
    <row r="649" spans="17:45">
      <c r="Q649" s="350"/>
      <c r="R649" s="350"/>
      <c r="S649" s="350"/>
      <c r="T649" s="350"/>
      <c r="U649" s="350"/>
      <c r="V649" s="350"/>
      <c r="W649" s="338"/>
      <c r="X649" s="338"/>
      <c r="Y649" s="338"/>
      <c r="Z649" s="338"/>
      <c r="AA649" s="338"/>
      <c r="AB649" s="338"/>
      <c r="AC649" s="338"/>
      <c r="AD649" s="338"/>
      <c r="AE649" s="338"/>
      <c r="AF649" s="338"/>
      <c r="AG649" s="338"/>
      <c r="AH649" s="338"/>
      <c r="AI649" s="338"/>
      <c r="AJ649" s="338"/>
      <c r="AK649" s="338"/>
      <c r="AL649" s="338"/>
      <c r="AM649" s="338"/>
      <c r="AN649" s="338"/>
      <c r="AO649" s="338"/>
      <c r="AP649" s="338"/>
      <c r="AQ649" s="338"/>
      <c r="AR649" s="338"/>
      <c r="AS649" s="338"/>
    </row>
    <row r="650" spans="17:45">
      <c r="Q650" s="350"/>
      <c r="R650" s="350"/>
      <c r="S650" s="350"/>
      <c r="T650" s="350"/>
      <c r="U650" s="350"/>
      <c r="V650" s="350"/>
      <c r="W650" s="338"/>
      <c r="X650" s="338"/>
      <c r="Y650" s="338"/>
      <c r="Z650" s="338"/>
      <c r="AA650" s="338"/>
      <c r="AB650" s="338"/>
      <c r="AC650" s="338"/>
      <c r="AD650" s="338"/>
      <c r="AE650" s="338"/>
      <c r="AF650" s="338"/>
      <c r="AG650" s="338"/>
      <c r="AH650" s="338"/>
      <c r="AI650" s="338"/>
      <c r="AJ650" s="338"/>
      <c r="AK650" s="338"/>
      <c r="AL650" s="338"/>
      <c r="AM650" s="338"/>
      <c r="AN650" s="338"/>
      <c r="AO650" s="338"/>
      <c r="AP650" s="338"/>
      <c r="AQ650" s="338"/>
      <c r="AR650" s="338"/>
      <c r="AS650" s="338"/>
    </row>
    <row r="651" spans="17:45">
      <c r="Q651" s="350"/>
      <c r="R651" s="350"/>
      <c r="S651" s="350"/>
      <c r="T651" s="350"/>
      <c r="U651" s="350"/>
      <c r="V651" s="350"/>
      <c r="W651" s="338"/>
      <c r="X651" s="338"/>
      <c r="Y651" s="338"/>
      <c r="Z651" s="338"/>
      <c r="AA651" s="338"/>
      <c r="AB651" s="338"/>
      <c r="AC651" s="338"/>
      <c r="AD651" s="338"/>
      <c r="AE651" s="338"/>
      <c r="AF651" s="338"/>
      <c r="AG651" s="338"/>
      <c r="AH651" s="338"/>
      <c r="AI651" s="338"/>
      <c r="AJ651" s="338"/>
      <c r="AK651" s="338"/>
      <c r="AL651" s="338"/>
      <c r="AM651" s="338"/>
      <c r="AN651" s="338"/>
      <c r="AO651" s="338"/>
      <c r="AP651" s="338"/>
      <c r="AQ651" s="338"/>
      <c r="AR651" s="338"/>
      <c r="AS651" s="338"/>
    </row>
    <row r="652" spans="17:45">
      <c r="Q652" s="350"/>
      <c r="R652" s="350"/>
      <c r="S652" s="350"/>
      <c r="T652" s="350"/>
      <c r="U652" s="350"/>
      <c r="V652" s="350"/>
      <c r="W652" s="338"/>
      <c r="X652" s="338"/>
      <c r="Y652" s="338"/>
      <c r="Z652" s="338"/>
      <c r="AA652" s="338"/>
      <c r="AB652" s="338"/>
      <c r="AC652" s="338"/>
      <c r="AD652" s="338"/>
      <c r="AE652" s="338"/>
      <c r="AF652" s="338"/>
      <c r="AG652" s="338"/>
      <c r="AH652" s="338"/>
      <c r="AI652" s="338"/>
      <c r="AJ652" s="338"/>
      <c r="AK652" s="338"/>
      <c r="AL652" s="338"/>
      <c r="AM652" s="338"/>
      <c r="AN652" s="338"/>
      <c r="AO652" s="338"/>
      <c r="AP652" s="338"/>
      <c r="AQ652" s="338"/>
      <c r="AR652" s="338"/>
      <c r="AS652" s="338"/>
    </row>
    <row r="653" spans="17:45">
      <c r="Q653" s="350"/>
      <c r="R653" s="350"/>
      <c r="S653" s="350"/>
      <c r="T653" s="350"/>
      <c r="U653" s="350"/>
      <c r="V653" s="350"/>
      <c r="W653" s="338"/>
      <c r="X653" s="338"/>
      <c r="Y653" s="338"/>
      <c r="Z653" s="338"/>
      <c r="AA653" s="338"/>
      <c r="AB653" s="338"/>
      <c r="AC653" s="338"/>
      <c r="AD653" s="338"/>
      <c r="AE653" s="338"/>
      <c r="AF653" s="338"/>
      <c r="AG653" s="338"/>
      <c r="AH653" s="338"/>
      <c r="AI653" s="338"/>
      <c r="AJ653" s="338"/>
      <c r="AK653" s="338"/>
      <c r="AL653" s="338"/>
      <c r="AM653" s="338"/>
      <c r="AN653" s="338"/>
      <c r="AO653" s="338"/>
      <c r="AP653" s="338"/>
      <c r="AQ653" s="338"/>
      <c r="AR653" s="338"/>
      <c r="AS653" s="338"/>
    </row>
    <row r="654" spans="17:45">
      <c r="Q654" s="350"/>
      <c r="R654" s="350"/>
      <c r="S654" s="350"/>
      <c r="T654" s="350"/>
      <c r="U654" s="350"/>
      <c r="V654" s="350"/>
      <c r="W654" s="338"/>
      <c r="X654" s="338"/>
      <c r="Y654" s="338"/>
      <c r="Z654" s="338"/>
      <c r="AA654" s="338"/>
      <c r="AB654" s="338"/>
      <c r="AC654" s="338"/>
      <c r="AD654" s="338"/>
      <c r="AE654" s="338"/>
      <c r="AF654" s="338"/>
      <c r="AG654" s="338"/>
      <c r="AH654" s="338"/>
      <c r="AI654" s="338"/>
      <c r="AJ654" s="338"/>
      <c r="AK654" s="338"/>
      <c r="AL654" s="338"/>
      <c r="AM654" s="338"/>
      <c r="AN654" s="338"/>
      <c r="AO654" s="338"/>
      <c r="AP654" s="338"/>
      <c r="AQ654" s="338"/>
      <c r="AR654" s="338"/>
      <c r="AS654" s="338"/>
    </row>
    <row r="655" spans="17:45">
      <c r="Q655" s="350"/>
      <c r="R655" s="350"/>
      <c r="S655" s="350"/>
      <c r="T655" s="350"/>
      <c r="U655" s="350"/>
      <c r="V655" s="350"/>
      <c r="W655" s="338"/>
      <c r="X655" s="338"/>
      <c r="Y655" s="338"/>
      <c r="Z655" s="338"/>
      <c r="AA655" s="338"/>
      <c r="AB655" s="338"/>
      <c r="AC655" s="338"/>
      <c r="AD655" s="338"/>
      <c r="AE655" s="338"/>
      <c r="AF655" s="338"/>
      <c r="AG655" s="338"/>
      <c r="AH655" s="338"/>
      <c r="AI655" s="338"/>
      <c r="AJ655" s="338"/>
      <c r="AK655" s="338"/>
      <c r="AL655" s="338"/>
      <c r="AM655" s="338"/>
      <c r="AN655" s="338"/>
      <c r="AO655" s="338"/>
      <c r="AP655" s="338"/>
      <c r="AQ655" s="338"/>
      <c r="AR655" s="338"/>
      <c r="AS655" s="338"/>
    </row>
    <row r="656" spans="17:45">
      <c r="Q656" s="350"/>
      <c r="R656" s="350"/>
      <c r="S656" s="350"/>
      <c r="T656" s="350"/>
      <c r="U656" s="350"/>
      <c r="V656" s="350"/>
      <c r="W656" s="338"/>
      <c r="X656" s="338"/>
      <c r="Y656" s="338"/>
      <c r="Z656" s="338"/>
      <c r="AA656" s="338"/>
      <c r="AB656" s="338"/>
      <c r="AC656" s="338"/>
      <c r="AD656" s="338"/>
      <c r="AE656" s="338"/>
      <c r="AF656" s="338"/>
      <c r="AG656" s="338"/>
      <c r="AH656" s="338"/>
      <c r="AI656" s="338"/>
      <c r="AJ656" s="338"/>
      <c r="AK656" s="338"/>
      <c r="AL656" s="338"/>
      <c r="AM656" s="338"/>
      <c r="AN656" s="338"/>
      <c r="AO656" s="338"/>
      <c r="AP656" s="338"/>
      <c r="AQ656" s="338"/>
      <c r="AR656" s="338"/>
      <c r="AS656" s="338"/>
    </row>
    <row r="657" spans="17:45">
      <c r="Q657" s="350"/>
      <c r="R657" s="350"/>
      <c r="S657" s="350"/>
      <c r="T657" s="350"/>
      <c r="U657" s="350"/>
      <c r="V657" s="350"/>
      <c r="W657" s="338"/>
      <c r="X657" s="338"/>
      <c r="Y657" s="338"/>
      <c r="Z657" s="338"/>
      <c r="AA657" s="338"/>
      <c r="AB657" s="338"/>
      <c r="AC657" s="338"/>
      <c r="AD657" s="338"/>
      <c r="AE657" s="338"/>
      <c r="AF657" s="338"/>
      <c r="AG657" s="338"/>
      <c r="AH657" s="338"/>
      <c r="AI657" s="338"/>
      <c r="AJ657" s="338"/>
      <c r="AK657" s="338"/>
      <c r="AL657" s="338"/>
      <c r="AM657" s="338"/>
      <c r="AN657" s="338"/>
      <c r="AO657" s="338"/>
      <c r="AP657" s="338"/>
      <c r="AQ657" s="338"/>
      <c r="AR657" s="338"/>
      <c r="AS657" s="338"/>
    </row>
    <row r="658" spans="17:45">
      <c r="Q658" s="350"/>
      <c r="R658" s="350"/>
      <c r="S658" s="350"/>
      <c r="T658" s="350"/>
      <c r="U658" s="350"/>
      <c r="V658" s="350"/>
      <c r="W658" s="338"/>
      <c r="X658" s="338"/>
      <c r="Y658" s="338"/>
      <c r="Z658" s="338"/>
      <c r="AA658" s="338"/>
      <c r="AB658" s="338"/>
      <c r="AC658" s="338"/>
      <c r="AD658" s="338"/>
      <c r="AE658" s="338"/>
      <c r="AF658" s="338"/>
      <c r="AG658" s="338"/>
      <c r="AH658" s="338"/>
      <c r="AI658" s="338"/>
      <c r="AJ658" s="338"/>
      <c r="AK658" s="338"/>
      <c r="AL658" s="338"/>
      <c r="AM658" s="338"/>
      <c r="AN658" s="338"/>
      <c r="AO658" s="338"/>
      <c r="AP658" s="338"/>
      <c r="AQ658" s="338"/>
      <c r="AR658" s="338"/>
      <c r="AS658" s="338"/>
    </row>
    <row r="659" spans="17:45">
      <c r="Q659" s="350"/>
      <c r="R659" s="350"/>
      <c r="S659" s="350"/>
      <c r="T659" s="350"/>
      <c r="U659" s="350"/>
      <c r="V659" s="350"/>
      <c r="W659" s="338"/>
      <c r="X659" s="338"/>
      <c r="Y659" s="338"/>
      <c r="Z659" s="338"/>
      <c r="AA659" s="338"/>
      <c r="AB659" s="338"/>
      <c r="AC659" s="338"/>
      <c r="AD659" s="338"/>
      <c r="AE659" s="338"/>
      <c r="AF659" s="338"/>
      <c r="AG659" s="338"/>
      <c r="AH659" s="338"/>
      <c r="AI659" s="338"/>
      <c r="AJ659" s="338"/>
      <c r="AK659" s="338"/>
      <c r="AL659" s="338"/>
      <c r="AM659" s="338"/>
      <c r="AN659" s="338"/>
      <c r="AO659" s="338"/>
      <c r="AP659" s="338"/>
      <c r="AQ659" s="338"/>
      <c r="AR659" s="338"/>
      <c r="AS659" s="338"/>
    </row>
    <row r="660" spans="17:45">
      <c r="Q660" s="350"/>
      <c r="R660" s="350"/>
      <c r="S660" s="350"/>
      <c r="T660" s="350"/>
      <c r="U660" s="350"/>
      <c r="V660" s="350"/>
      <c r="W660" s="338"/>
      <c r="X660" s="338"/>
      <c r="Y660" s="338"/>
      <c r="Z660" s="338"/>
      <c r="AA660" s="338"/>
      <c r="AB660" s="338"/>
      <c r="AC660" s="338"/>
      <c r="AD660" s="338"/>
      <c r="AE660" s="338"/>
      <c r="AF660" s="338"/>
      <c r="AG660" s="338"/>
      <c r="AH660" s="338"/>
      <c r="AI660" s="338"/>
      <c r="AJ660" s="338"/>
      <c r="AK660" s="338"/>
      <c r="AL660" s="338"/>
      <c r="AM660" s="338"/>
      <c r="AN660" s="338"/>
      <c r="AO660" s="338"/>
      <c r="AP660" s="338"/>
      <c r="AQ660" s="338"/>
      <c r="AR660" s="338"/>
      <c r="AS660" s="338"/>
    </row>
    <row r="661" spans="17:45">
      <c r="Q661" s="350"/>
      <c r="R661" s="350"/>
      <c r="S661" s="350"/>
      <c r="T661" s="350"/>
      <c r="U661" s="350"/>
      <c r="V661" s="350"/>
      <c r="W661" s="338"/>
      <c r="X661" s="338"/>
      <c r="Y661" s="338"/>
      <c r="Z661" s="338"/>
      <c r="AA661" s="338"/>
      <c r="AB661" s="338"/>
      <c r="AC661" s="338"/>
      <c r="AD661" s="338"/>
      <c r="AE661" s="338"/>
      <c r="AF661" s="338"/>
      <c r="AG661" s="338"/>
      <c r="AH661" s="338"/>
      <c r="AI661" s="338"/>
      <c r="AJ661" s="338"/>
      <c r="AK661" s="338"/>
      <c r="AL661" s="338"/>
      <c r="AM661" s="338"/>
      <c r="AN661" s="338"/>
      <c r="AO661" s="338"/>
      <c r="AP661" s="338"/>
      <c r="AQ661" s="338"/>
      <c r="AR661" s="338"/>
      <c r="AS661" s="338"/>
    </row>
    <row r="662" spans="17:45">
      <c r="Q662" s="350"/>
      <c r="R662" s="350"/>
      <c r="S662" s="350"/>
      <c r="T662" s="350"/>
      <c r="U662" s="350"/>
      <c r="V662" s="350"/>
      <c r="W662" s="338"/>
      <c r="X662" s="338"/>
      <c r="Y662" s="338"/>
      <c r="Z662" s="338"/>
      <c r="AA662" s="338"/>
      <c r="AB662" s="338"/>
      <c r="AC662" s="338"/>
      <c r="AD662" s="338"/>
      <c r="AE662" s="338"/>
      <c r="AF662" s="338"/>
      <c r="AG662" s="338"/>
      <c r="AH662" s="338"/>
      <c r="AI662" s="338"/>
      <c r="AJ662" s="338"/>
      <c r="AK662" s="338"/>
      <c r="AL662" s="338"/>
      <c r="AM662" s="338"/>
      <c r="AN662" s="338"/>
      <c r="AO662" s="338"/>
      <c r="AP662" s="338"/>
      <c r="AQ662" s="338"/>
      <c r="AR662" s="338"/>
      <c r="AS662" s="338"/>
    </row>
    <row r="663" spans="17:45">
      <c r="Q663" s="350"/>
      <c r="R663" s="350"/>
      <c r="S663" s="350"/>
      <c r="T663" s="350"/>
      <c r="U663" s="350"/>
      <c r="V663" s="350"/>
      <c r="W663" s="338"/>
      <c r="X663" s="338"/>
      <c r="Y663" s="338"/>
      <c r="Z663" s="338"/>
      <c r="AA663" s="338"/>
      <c r="AB663" s="338"/>
      <c r="AC663" s="338"/>
      <c r="AD663" s="338"/>
      <c r="AE663" s="338"/>
      <c r="AF663" s="338"/>
      <c r="AG663" s="338"/>
      <c r="AH663" s="338"/>
      <c r="AI663" s="338"/>
      <c r="AJ663" s="338"/>
      <c r="AK663" s="338"/>
      <c r="AL663" s="338"/>
      <c r="AM663" s="338"/>
      <c r="AN663" s="338"/>
      <c r="AO663" s="338"/>
      <c r="AP663" s="338"/>
      <c r="AQ663" s="338"/>
      <c r="AR663" s="338"/>
      <c r="AS663" s="338"/>
    </row>
    <row r="664" spans="17:45">
      <c r="Q664" s="350"/>
      <c r="R664" s="350"/>
      <c r="S664" s="350"/>
      <c r="T664" s="350"/>
      <c r="U664" s="350"/>
      <c r="V664" s="350"/>
      <c r="W664" s="338"/>
      <c r="X664" s="338"/>
      <c r="Y664" s="338"/>
      <c r="Z664" s="338"/>
      <c r="AA664" s="338"/>
      <c r="AB664" s="338"/>
      <c r="AC664" s="338"/>
      <c r="AD664" s="338"/>
      <c r="AE664" s="338"/>
      <c r="AF664" s="338"/>
      <c r="AG664" s="338"/>
      <c r="AH664" s="338"/>
      <c r="AI664" s="338"/>
      <c r="AJ664" s="338"/>
      <c r="AK664" s="338"/>
      <c r="AL664" s="338"/>
      <c r="AM664" s="338"/>
      <c r="AN664" s="338"/>
      <c r="AO664" s="338"/>
      <c r="AP664" s="338"/>
      <c r="AQ664" s="338"/>
      <c r="AR664" s="338"/>
      <c r="AS664" s="338"/>
    </row>
    <row r="665" spans="17:45">
      <c r="Q665" s="350"/>
      <c r="R665" s="350"/>
      <c r="S665" s="350"/>
      <c r="T665" s="350"/>
      <c r="U665" s="350"/>
      <c r="V665" s="350"/>
      <c r="W665" s="338"/>
      <c r="X665" s="338"/>
      <c r="Y665" s="338"/>
      <c r="Z665" s="338"/>
      <c r="AA665" s="338"/>
      <c r="AB665" s="338"/>
      <c r="AC665" s="338"/>
      <c r="AD665" s="338"/>
      <c r="AE665" s="338"/>
      <c r="AF665" s="338"/>
      <c r="AG665" s="338"/>
      <c r="AH665" s="338"/>
      <c r="AI665" s="338"/>
      <c r="AJ665" s="338"/>
      <c r="AK665" s="338"/>
      <c r="AL665" s="338"/>
      <c r="AM665" s="338"/>
      <c r="AN665" s="338"/>
      <c r="AO665" s="338"/>
      <c r="AP665" s="338"/>
      <c r="AQ665" s="338"/>
      <c r="AR665" s="338"/>
      <c r="AS665" s="338"/>
    </row>
    <row r="666" spans="17:45">
      <c r="Q666" s="350"/>
      <c r="R666" s="350"/>
      <c r="S666" s="350"/>
      <c r="T666" s="350"/>
      <c r="U666" s="350"/>
      <c r="V666" s="350"/>
      <c r="W666" s="338"/>
      <c r="X666" s="338"/>
      <c r="Y666" s="338"/>
      <c r="Z666" s="338"/>
      <c r="AA666" s="338"/>
      <c r="AB666" s="338"/>
      <c r="AC666" s="338"/>
      <c r="AD666" s="338"/>
      <c r="AE666" s="338"/>
      <c r="AF666" s="338"/>
      <c r="AG666" s="338"/>
      <c r="AH666" s="338"/>
      <c r="AI666" s="338"/>
      <c r="AJ666" s="338"/>
      <c r="AK666" s="338"/>
      <c r="AL666" s="338"/>
      <c r="AM666" s="338"/>
      <c r="AN666" s="338"/>
      <c r="AO666" s="338"/>
      <c r="AP666" s="338"/>
      <c r="AQ666" s="338"/>
      <c r="AR666" s="338"/>
      <c r="AS666" s="338"/>
    </row>
    <row r="667" spans="17:45">
      <c r="Q667" s="350"/>
      <c r="R667" s="350"/>
      <c r="S667" s="350"/>
      <c r="T667" s="350"/>
      <c r="U667" s="350"/>
      <c r="V667" s="350"/>
      <c r="W667" s="338"/>
      <c r="X667" s="338"/>
      <c r="Y667" s="338"/>
      <c r="Z667" s="338"/>
      <c r="AA667" s="338"/>
      <c r="AB667" s="338"/>
      <c r="AC667" s="338"/>
      <c r="AD667" s="338"/>
      <c r="AE667" s="338"/>
      <c r="AF667" s="338"/>
      <c r="AG667" s="338"/>
      <c r="AH667" s="338"/>
      <c r="AI667" s="338"/>
      <c r="AJ667" s="338"/>
      <c r="AK667" s="338"/>
      <c r="AL667" s="338"/>
      <c r="AM667" s="338"/>
      <c r="AN667" s="338"/>
      <c r="AO667" s="338"/>
      <c r="AP667" s="338"/>
      <c r="AQ667" s="338"/>
      <c r="AR667" s="338"/>
      <c r="AS667" s="338"/>
    </row>
    <row r="668" spans="17:45">
      <c r="Q668" s="350"/>
      <c r="R668" s="350"/>
      <c r="S668" s="350"/>
      <c r="T668" s="350"/>
      <c r="U668" s="350"/>
      <c r="V668" s="350"/>
      <c r="W668" s="338"/>
      <c r="X668" s="338"/>
      <c r="Y668" s="338"/>
      <c r="Z668" s="338"/>
      <c r="AA668" s="338"/>
      <c r="AB668" s="338"/>
      <c r="AC668" s="338"/>
      <c r="AD668" s="338"/>
      <c r="AE668" s="338"/>
      <c r="AF668" s="338"/>
      <c r="AG668" s="338"/>
      <c r="AH668" s="338"/>
      <c r="AI668" s="338"/>
      <c r="AJ668" s="338"/>
      <c r="AK668" s="338"/>
      <c r="AL668" s="338"/>
      <c r="AM668" s="338"/>
      <c r="AN668" s="338"/>
      <c r="AO668" s="338"/>
      <c r="AP668" s="338"/>
      <c r="AQ668" s="338"/>
      <c r="AR668" s="338"/>
      <c r="AS668" s="338"/>
    </row>
    <row r="669" spans="17:45">
      <c r="Q669" s="350"/>
      <c r="R669" s="350"/>
      <c r="S669" s="350"/>
      <c r="T669" s="350"/>
      <c r="U669" s="350"/>
      <c r="V669" s="350"/>
      <c r="W669" s="338"/>
      <c r="X669" s="338"/>
      <c r="Y669" s="338"/>
      <c r="Z669" s="338"/>
      <c r="AA669" s="338"/>
      <c r="AB669" s="338"/>
      <c r="AC669" s="338"/>
      <c r="AD669" s="338"/>
      <c r="AE669" s="338"/>
      <c r="AF669" s="338"/>
      <c r="AG669" s="338"/>
      <c r="AH669" s="338"/>
      <c r="AI669" s="338"/>
      <c r="AJ669" s="338"/>
      <c r="AK669" s="338"/>
      <c r="AL669" s="338"/>
      <c r="AM669" s="338"/>
      <c r="AN669" s="338"/>
      <c r="AO669" s="338"/>
      <c r="AP669" s="338"/>
      <c r="AQ669" s="338"/>
      <c r="AR669" s="338"/>
      <c r="AS669" s="338"/>
    </row>
    <row r="670" spans="17:45">
      <c r="Q670" s="350"/>
      <c r="R670" s="350"/>
      <c r="S670" s="350"/>
      <c r="T670" s="350"/>
      <c r="U670" s="350"/>
      <c r="V670" s="350"/>
      <c r="W670" s="338"/>
      <c r="X670" s="338"/>
      <c r="Y670" s="338"/>
      <c r="Z670" s="338"/>
      <c r="AA670" s="338"/>
      <c r="AB670" s="338"/>
      <c r="AC670" s="338"/>
      <c r="AD670" s="338"/>
      <c r="AE670" s="338"/>
      <c r="AF670" s="338"/>
      <c r="AG670" s="338"/>
      <c r="AH670" s="338"/>
      <c r="AI670" s="338"/>
      <c r="AJ670" s="338"/>
      <c r="AK670" s="338"/>
      <c r="AL670" s="338"/>
      <c r="AM670" s="338"/>
      <c r="AN670" s="338"/>
      <c r="AO670" s="338"/>
      <c r="AP670" s="338"/>
      <c r="AQ670" s="338"/>
      <c r="AR670" s="338"/>
      <c r="AS670" s="338"/>
    </row>
    <row r="671" spans="17:45">
      <c r="Q671" s="350"/>
      <c r="R671" s="350"/>
      <c r="S671" s="350"/>
      <c r="T671" s="350"/>
      <c r="U671" s="350"/>
      <c r="V671" s="350"/>
      <c r="W671" s="338"/>
      <c r="X671" s="338"/>
      <c r="Y671" s="338"/>
      <c r="Z671" s="338"/>
      <c r="AA671" s="338"/>
      <c r="AB671" s="338"/>
      <c r="AC671" s="338"/>
      <c r="AD671" s="338"/>
      <c r="AE671" s="338"/>
      <c r="AF671" s="338"/>
      <c r="AG671" s="338"/>
      <c r="AH671" s="338"/>
      <c r="AI671" s="338"/>
      <c r="AJ671" s="338"/>
      <c r="AK671" s="338"/>
      <c r="AL671" s="338"/>
      <c r="AM671" s="338"/>
      <c r="AN671" s="338"/>
      <c r="AO671" s="338"/>
      <c r="AP671" s="338"/>
      <c r="AQ671" s="338"/>
      <c r="AR671" s="338"/>
      <c r="AS671" s="338"/>
    </row>
    <row r="672" spans="17:45">
      <c r="Q672" s="350"/>
      <c r="R672" s="350"/>
      <c r="S672" s="350"/>
      <c r="T672" s="350"/>
      <c r="U672" s="350"/>
      <c r="V672" s="350"/>
      <c r="W672" s="338"/>
      <c r="X672" s="338"/>
      <c r="Y672" s="338"/>
      <c r="Z672" s="338"/>
      <c r="AA672" s="338"/>
      <c r="AB672" s="338"/>
      <c r="AC672" s="338"/>
      <c r="AD672" s="338"/>
      <c r="AE672" s="338"/>
      <c r="AF672" s="338"/>
      <c r="AG672" s="338"/>
      <c r="AH672" s="338"/>
      <c r="AI672" s="338"/>
      <c r="AJ672" s="338"/>
      <c r="AK672" s="338"/>
      <c r="AL672" s="338"/>
      <c r="AM672" s="338"/>
      <c r="AN672" s="338"/>
      <c r="AO672" s="338"/>
      <c r="AP672" s="338"/>
      <c r="AQ672" s="338"/>
      <c r="AR672" s="338"/>
      <c r="AS672" s="338"/>
    </row>
    <row r="673" spans="17:45">
      <c r="Q673" s="350"/>
      <c r="R673" s="350"/>
      <c r="S673" s="350"/>
      <c r="T673" s="350"/>
      <c r="U673" s="350"/>
      <c r="V673" s="350"/>
      <c r="W673" s="338"/>
      <c r="X673" s="338"/>
      <c r="Y673" s="338"/>
      <c r="Z673" s="338"/>
      <c r="AA673" s="338"/>
      <c r="AB673" s="338"/>
      <c r="AC673" s="338"/>
      <c r="AD673" s="338"/>
      <c r="AE673" s="338"/>
      <c r="AF673" s="338"/>
      <c r="AG673" s="338"/>
      <c r="AH673" s="338"/>
      <c r="AI673" s="338"/>
      <c r="AJ673" s="338"/>
      <c r="AK673" s="338"/>
      <c r="AL673" s="338"/>
      <c r="AM673" s="338"/>
      <c r="AN673" s="338"/>
      <c r="AO673" s="338"/>
      <c r="AP673" s="338"/>
      <c r="AQ673" s="338"/>
      <c r="AR673" s="338"/>
      <c r="AS673" s="338"/>
    </row>
    <row r="674" spans="17:45">
      <c r="Q674" s="350"/>
      <c r="R674" s="350"/>
      <c r="S674" s="350"/>
      <c r="T674" s="350"/>
      <c r="U674" s="350"/>
      <c r="V674" s="350"/>
      <c r="W674" s="338"/>
      <c r="X674" s="338"/>
      <c r="Y674" s="338"/>
      <c r="Z674" s="338"/>
      <c r="AA674" s="338"/>
      <c r="AB674" s="338"/>
      <c r="AC674" s="338"/>
      <c r="AD674" s="338"/>
      <c r="AE674" s="338"/>
      <c r="AF674" s="338"/>
      <c r="AG674" s="338"/>
      <c r="AH674" s="338"/>
      <c r="AI674" s="338"/>
      <c r="AJ674" s="338"/>
      <c r="AK674" s="338"/>
      <c r="AL674" s="338"/>
      <c r="AM674" s="338"/>
      <c r="AN674" s="338"/>
      <c r="AO674" s="338"/>
      <c r="AP674" s="338"/>
      <c r="AQ674" s="338"/>
      <c r="AR674" s="338"/>
      <c r="AS674" s="338"/>
    </row>
    <row r="675" spans="17:45">
      <c r="Q675" s="350"/>
      <c r="R675" s="350"/>
      <c r="S675" s="350"/>
      <c r="T675" s="350"/>
      <c r="U675" s="350"/>
      <c r="V675" s="350"/>
      <c r="W675" s="338"/>
      <c r="X675" s="338"/>
      <c r="Y675" s="338"/>
      <c r="Z675" s="338"/>
      <c r="AA675" s="338"/>
      <c r="AB675" s="338"/>
      <c r="AC675" s="338"/>
      <c r="AD675" s="338"/>
      <c r="AE675" s="338"/>
      <c r="AF675" s="338"/>
      <c r="AG675" s="338"/>
      <c r="AH675" s="338"/>
      <c r="AI675" s="338"/>
      <c r="AJ675" s="338"/>
      <c r="AK675" s="338"/>
      <c r="AL675" s="338"/>
      <c r="AM675" s="338"/>
      <c r="AN675" s="338"/>
      <c r="AO675" s="338"/>
      <c r="AP675" s="338"/>
      <c r="AQ675" s="338"/>
      <c r="AR675" s="338"/>
      <c r="AS675" s="338"/>
    </row>
    <row r="676" spans="17:45">
      <c r="Q676" s="350"/>
      <c r="R676" s="350"/>
      <c r="S676" s="350"/>
      <c r="T676" s="350"/>
      <c r="U676" s="350"/>
      <c r="V676" s="350"/>
      <c r="W676" s="338"/>
      <c r="X676" s="338"/>
      <c r="Y676" s="338"/>
      <c r="Z676" s="338"/>
      <c r="AA676" s="338"/>
      <c r="AB676" s="338"/>
      <c r="AC676" s="338"/>
      <c r="AD676" s="338"/>
      <c r="AE676" s="338"/>
      <c r="AF676" s="338"/>
      <c r="AG676" s="338"/>
      <c r="AH676" s="338"/>
      <c r="AI676" s="338"/>
      <c r="AJ676" s="338"/>
      <c r="AK676" s="338"/>
      <c r="AL676" s="338"/>
      <c r="AM676" s="338"/>
      <c r="AN676" s="338"/>
      <c r="AO676" s="338"/>
      <c r="AP676" s="338"/>
      <c r="AQ676" s="338"/>
      <c r="AR676" s="338"/>
      <c r="AS676" s="338"/>
    </row>
    <row r="677" spans="17:45">
      <c r="Q677" s="350"/>
      <c r="R677" s="350"/>
      <c r="S677" s="350"/>
      <c r="T677" s="350"/>
      <c r="U677" s="350"/>
      <c r="V677" s="350"/>
      <c r="W677" s="338"/>
      <c r="X677" s="338"/>
      <c r="Y677" s="338"/>
      <c r="Z677" s="338"/>
      <c r="AA677" s="338"/>
      <c r="AB677" s="338"/>
      <c r="AC677" s="338"/>
      <c r="AD677" s="338"/>
      <c r="AE677" s="338"/>
      <c r="AF677" s="338"/>
      <c r="AG677" s="338"/>
      <c r="AH677" s="338"/>
      <c r="AI677" s="338"/>
      <c r="AJ677" s="338"/>
      <c r="AK677" s="338"/>
      <c r="AL677" s="338"/>
      <c r="AM677" s="338"/>
      <c r="AN677" s="338"/>
      <c r="AO677" s="338"/>
      <c r="AP677" s="338"/>
      <c r="AQ677" s="338"/>
      <c r="AR677" s="338"/>
      <c r="AS677" s="338"/>
    </row>
    <row r="678" spans="17:45">
      <c r="Q678" s="350"/>
      <c r="R678" s="350"/>
      <c r="S678" s="350"/>
      <c r="T678" s="350"/>
      <c r="U678" s="350"/>
      <c r="V678" s="350"/>
      <c r="W678" s="338"/>
      <c r="X678" s="338"/>
      <c r="Y678" s="338"/>
      <c r="Z678" s="338"/>
      <c r="AA678" s="338"/>
      <c r="AB678" s="338"/>
      <c r="AC678" s="338"/>
      <c r="AD678" s="338"/>
      <c r="AE678" s="338"/>
      <c r="AF678" s="338"/>
      <c r="AG678" s="338"/>
      <c r="AH678" s="338"/>
      <c r="AI678" s="338"/>
      <c r="AJ678" s="338"/>
      <c r="AK678" s="338"/>
      <c r="AL678" s="338"/>
      <c r="AM678" s="338"/>
      <c r="AN678" s="338"/>
      <c r="AO678" s="338"/>
      <c r="AP678" s="338"/>
      <c r="AQ678" s="338"/>
      <c r="AR678" s="338"/>
      <c r="AS678" s="338"/>
    </row>
    <row r="679" spans="17:45">
      <c r="Q679" s="350"/>
      <c r="R679" s="350"/>
      <c r="S679" s="350"/>
      <c r="T679" s="350"/>
      <c r="U679" s="350"/>
      <c r="V679" s="350"/>
      <c r="W679" s="338"/>
      <c r="X679" s="338"/>
      <c r="Y679" s="338"/>
      <c r="Z679" s="338"/>
      <c r="AA679" s="338"/>
      <c r="AB679" s="338"/>
      <c r="AC679" s="338"/>
      <c r="AD679" s="338"/>
      <c r="AE679" s="338"/>
      <c r="AF679" s="338"/>
      <c r="AG679" s="338"/>
      <c r="AH679" s="338"/>
      <c r="AI679" s="338"/>
      <c r="AJ679" s="338"/>
      <c r="AK679" s="338"/>
      <c r="AL679" s="338"/>
      <c r="AM679" s="338"/>
      <c r="AN679" s="338"/>
      <c r="AO679" s="338"/>
      <c r="AP679" s="338"/>
      <c r="AQ679" s="338"/>
      <c r="AR679" s="338"/>
      <c r="AS679" s="338"/>
    </row>
    <row r="680" spans="17:45">
      <c r="Q680" s="350"/>
      <c r="R680" s="350"/>
      <c r="S680" s="350"/>
      <c r="T680" s="350"/>
      <c r="U680" s="350"/>
      <c r="V680" s="350"/>
      <c r="W680" s="338"/>
      <c r="X680" s="338"/>
      <c r="Y680" s="338"/>
      <c r="Z680" s="338"/>
      <c r="AA680" s="338"/>
      <c r="AB680" s="338"/>
      <c r="AC680" s="338"/>
      <c r="AD680" s="338"/>
      <c r="AE680" s="338"/>
      <c r="AF680" s="338"/>
      <c r="AG680" s="338"/>
      <c r="AH680" s="338"/>
      <c r="AI680" s="338"/>
      <c r="AJ680" s="338"/>
      <c r="AK680" s="338"/>
      <c r="AL680" s="338"/>
      <c r="AM680" s="338"/>
      <c r="AN680" s="338"/>
      <c r="AO680" s="338"/>
      <c r="AP680" s="338"/>
      <c r="AQ680" s="338"/>
      <c r="AR680" s="338"/>
      <c r="AS680" s="338"/>
    </row>
    <row r="681" spans="17:45">
      <c r="Q681" s="350"/>
      <c r="R681" s="350"/>
      <c r="S681" s="350"/>
      <c r="T681" s="350"/>
      <c r="U681" s="350"/>
      <c r="V681" s="350"/>
      <c r="W681" s="338"/>
      <c r="X681" s="338"/>
      <c r="Y681" s="338"/>
      <c r="Z681" s="338"/>
      <c r="AA681" s="338"/>
      <c r="AB681" s="338"/>
      <c r="AC681" s="338"/>
      <c r="AD681" s="338"/>
      <c r="AE681" s="338"/>
      <c r="AF681" s="338"/>
      <c r="AG681" s="338"/>
      <c r="AH681" s="338"/>
      <c r="AI681" s="338"/>
      <c r="AJ681" s="338"/>
      <c r="AK681" s="338"/>
      <c r="AL681" s="338"/>
      <c r="AM681" s="338"/>
      <c r="AN681" s="338"/>
      <c r="AO681" s="338"/>
      <c r="AP681" s="338"/>
      <c r="AQ681" s="338"/>
      <c r="AR681" s="338"/>
      <c r="AS681" s="338"/>
    </row>
    <row r="682" spans="17:45">
      <c r="Q682" s="350"/>
      <c r="R682" s="350"/>
      <c r="S682" s="350"/>
      <c r="T682" s="350"/>
      <c r="U682" s="350"/>
      <c r="V682" s="350"/>
      <c r="W682" s="338"/>
      <c r="X682" s="338"/>
      <c r="Y682" s="338"/>
      <c r="Z682" s="338"/>
      <c r="AA682" s="338"/>
      <c r="AB682" s="338"/>
      <c r="AC682" s="338"/>
      <c r="AD682" s="338"/>
      <c r="AE682" s="338"/>
      <c r="AF682" s="338"/>
      <c r="AG682" s="338"/>
      <c r="AH682" s="338"/>
      <c r="AI682" s="338"/>
      <c r="AJ682" s="338"/>
      <c r="AK682" s="338"/>
      <c r="AL682" s="338"/>
      <c r="AM682" s="338"/>
      <c r="AN682" s="338"/>
      <c r="AO682" s="338"/>
      <c r="AP682" s="338"/>
      <c r="AQ682" s="338"/>
      <c r="AR682" s="338"/>
      <c r="AS682" s="338"/>
    </row>
    <row r="683" spans="17:45">
      <c r="Q683" s="350"/>
      <c r="R683" s="350"/>
      <c r="S683" s="350"/>
      <c r="T683" s="350"/>
      <c r="U683" s="350"/>
      <c r="V683" s="350"/>
      <c r="W683" s="338"/>
      <c r="X683" s="338"/>
      <c r="Y683" s="338"/>
      <c r="Z683" s="338"/>
      <c r="AA683" s="338"/>
      <c r="AB683" s="338"/>
      <c r="AC683" s="338"/>
      <c r="AD683" s="338"/>
      <c r="AE683" s="338"/>
      <c r="AF683" s="338"/>
      <c r="AG683" s="338"/>
      <c r="AH683" s="338"/>
      <c r="AI683" s="338"/>
      <c r="AJ683" s="338"/>
      <c r="AK683" s="338"/>
      <c r="AL683" s="338"/>
      <c r="AM683" s="338"/>
      <c r="AN683" s="338"/>
      <c r="AO683" s="338"/>
      <c r="AP683" s="338"/>
      <c r="AQ683" s="338"/>
      <c r="AR683" s="338"/>
      <c r="AS683" s="338"/>
    </row>
    <row r="684" spans="17:45">
      <c r="Q684" s="350"/>
      <c r="R684" s="350"/>
      <c r="S684" s="350"/>
      <c r="T684" s="350"/>
      <c r="U684" s="350"/>
      <c r="V684" s="350"/>
      <c r="W684" s="338"/>
      <c r="X684" s="338"/>
      <c r="Y684" s="338"/>
      <c r="Z684" s="338"/>
      <c r="AA684" s="338"/>
      <c r="AB684" s="338"/>
      <c r="AC684" s="338"/>
      <c r="AD684" s="338"/>
      <c r="AE684" s="338"/>
      <c r="AF684" s="338"/>
      <c r="AG684" s="338"/>
      <c r="AH684" s="338"/>
      <c r="AI684" s="338"/>
      <c r="AJ684" s="338"/>
      <c r="AK684" s="338"/>
      <c r="AL684" s="338"/>
      <c r="AM684" s="338"/>
      <c r="AN684" s="338"/>
      <c r="AO684" s="338"/>
      <c r="AP684" s="338"/>
      <c r="AQ684" s="338"/>
      <c r="AR684" s="338"/>
      <c r="AS684" s="338"/>
    </row>
    <row r="685" spans="17:45">
      <c r="Q685" s="350"/>
      <c r="R685" s="350"/>
      <c r="S685" s="350"/>
      <c r="T685" s="350"/>
      <c r="U685" s="350"/>
      <c r="V685" s="350"/>
      <c r="W685" s="338"/>
      <c r="X685" s="338"/>
      <c r="Y685" s="338"/>
      <c r="Z685" s="338"/>
      <c r="AA685" s="338"/>
      <c r="AB685" s="338"/>
      <c r="AC685" s="338"/>
      <c r="AD685" s="338"/>
      <c r="AE685" s="338"/>
      <c r="AF685" s="338"/>
      <c r="AG685" s="338"/>
      <c r="AH685" s="338"/>
      <c r="AI685" s="338"/>
      <c r="AJ685" s="338"/>
      <c r="AK685" s="338"/>
      <c r="AL685" s="338"/>
      <c r="AM685" s="338"/>
      <c r="AN685" s="338"/>
      <c r="AO685" s="338"/>
      <c r="AP685" s="338"/>
      <c r="AQ685" s="338"/>
      <c r="AR685" s="338"/>
      <c r="AS685" s="338"/>
    </row>
    <row r="686" spans="17:45">
      <c r="Q686" s="350"/>
      <c r="R686" s="350"/>
      <c r="S686" s="350"/>
      <c r="T686" s="350"/>
      <c r="U686" s="350"/>
      <c r="V686" s="350"/>
      <c r="W686" s="338"/>
      <c r="X686" s="338"/>
      <c r="Y686" s="338"/>
      <c r="Z686" s="338"/>
      <c r="AA686" s="338"/>
      <c r="AB686" s="338"/>
      <c r="AC686" s="338"/>
      <c r="AD686" s="338"/>
      <c r="AE686" s="338"/>
      <c r="AF686" s="338"/>
      <c r="AG686" s="338"/>
      <c r="AH686" s="338"/>
      <c r="AI686" s="338"/>
      <c r="AJ686" s="338"/>
      <c r="AK686" s="338"/>
      <c r="AL686" s="338"/>
      <c r="AM686" s="338"/>
      <c r="AN686" s="338"/>
      <c r="AO686" s="338"/>
      <c r="AP686" s="338"/>
      <c r="AQ686" s="338"/>
      <c r="AR686" s="338"/>
      <c r="AS686" s="338"/>
    </row>
    <row r="687" spans="17:45">
      <c r="Q687" s="350"/>
      <c r="R687" s="350"/>
      <c r="S687" s="350"/>
      <c r="T687" s="350"/>
      <c r="U687" s="350"/>
      <c r="V687" s="350"/>
      <c r="W687" s="338"/>
      <c r="X687" s="338"/>
      <c r="Y687" s="338"/>
      <c r="Z687" s="338"/>
      <c r="AA687" s="338"/>
      <c r="AB687" s="338"/>
      <c r="AC687" s="338"/>
      <c r="AD687" s="338"/>
      <c r="AE687" s="338"/>
      <c r="AF687" s="338"/>
      <c r="AG687" s="338"/>
      <c r="AH687" s="338"/>
      <c r="AI687" s="338"/>
      <c r="AJ687" s="338"/>
      <c r="AK687" s="338"/>
      <c r="AL687" s="338"/>
      <c r="AM687" s="338"/>
      <c r="AN687" s="338"/>
      <c r="AO687" s="338"/>
      <c r="AP687" s="338"/>
      <c r="AQ687" s="338"/>
      <c r="AR687" s="338"/>
      <c r="AS687" s="338"/>
    </row>
    <row r="688" spans="17:45">
      <c r="Q688" s="350"/>
      <c r="R688" s="350"/>
      <c r="S688" s="350"/>
      <c r="T688" s="350"/>
      <c r="U688" s="350"/>
      <c r="V688" s="350"/>
      <c r="W688" s="338"/>
      <c r="X688" s="338"/>
      <c r="Y688" s="338"/>
      <c r="Z688" s="338"/>
      <c r="AA688" s="338"/>
      <c r="AB688" s="338"/>
      <c r="AC688" s="338"/>
      <c r="AD688" s="338"/>
      <c r="AE688" s="338"/>
      <c r="AF688" s="338"/>
      <c r="AG688" s="338"/>
      <c r="AH688" s="338"/>
      <c r="AI688" s="338"/>
      <c r="AJ688" s="338"/>
      <c r="AK688" s="338"/>
      <c r="AL688" s="338"/>
      <c r="AM688" s="338"/>
      <c r="AN688" s="338"/>
      <c r="AO688" s="338"/>
      <c r="AP688" s="338"/>
      <c r="AQ688" s="338"/>
      <c r="AR688" s="338"/>
      <c r="AS688" s="338"/>
    </row>
    <row r="689" spans="17:45">
      <c r="Q689" s="350"/>
      <c r="R689" s="350"/>
      <c r="S689" s="350"/>
      <c r="T689" s="350"/>
      <c r="U689" s="350"/>
      <c r="V689" s="350"/>
      <c r="W689" s="338"/>
      <c r="X689" s="338"/>
      <c r="Y689" s="338"/>
      <c r="Z689" s="338"/>
      <c r="AA689" s="338"/>
      <c r="AB689" s="338"/>
      <c r="AC689" s="338"/>
      <c r="AD689" s="338"/>
      <c r="AE689" s="338"/>
      <c r="AF689" s="338"/>
      <c r="AG689" s="338"/>
      <c r="AH689" s="338"/>
      <c r="AI689" s="338"/>
      <c r="AJ689" s="338"/>
      <c r="AK689" s="338"/>
      <c r="AL689" s="338"/>
      <c r="AM689" s="338"/>
      <c r="AN689" s="338"/>
      <c r="AO689" s="338"/>
      <c r="AP689" s="338"/>
      <c r="AQ689" s="338"/>
      <c r="AR689" s="338"/>
      <c r="AS689" s="338"/>
    </row>
  </sheetData>
  <sheetProtection algorithmName="SHA-512" hashValue="HR62/ua/po6VjdY3otVMnaIRq0zJlPdH8QYUqWsEmBhGfEBvQmUuYoD1GaAnF+9iVMvEv7roUgRenXeptrFSQA==" saltValue="kqjDNpTmFQKfwsbQBd5f/A==" spinCount="100000" sheet="1" selectLockedCells="1"/>
  <mergeCells count="107">
    <mergeCell ref="I10:J11"/>
    <mergeCell ref="G10:H11"/>
    <mergeCell ref="G39:K39"/>
    <mergeCell ref="G40:K40"/>
    <mergeCell ref="G41:K41"/>
    <mergeCell ref="G42:K42"/>
    <mergeCell ref="B51:H51"/>
    <mergeCell ref="N51:P51"/>
    <mergeCell ref="B52:F52"/>
    <mergeCell ref="B43:B47"/>
    <mergeCell ref="C43:C47"/>
    <mergeCell ref="E43:E47"/>
    <mergeCell ref="G43:K43"/>
    <mergeCell ref="D43:D47"/>
    <mergeCell ref="G44:K44"/>
    <mergeCell ref="G45:K45"/>
    <mergeCell ref="G46:K46"/>
    <mergeCell ref="G47:K47"/>
    <mergeCell ref="L43:L47"/>
    <mergeCell ref="M43:M47"/>
    <mergeCell ref="N43:N47"/>
    <mergeCell ref="O43:O47"/>
    <mergeCell ref="G48:G49"/>
    <mergeCell ref="H48:I49"/>
    <mergeCell ref="G31:K31"/>
    <mergeCell ref="G32:K32"/>
    <mergeCell ref="O38:O42"/>
    <mergeCell ref="N38:N42"/>
    <mergeCell ref="M38:M42"/>
    <mergeCell ref="L38:L42"/>
    <mergeCell ref="B33:B37"/>
    <mergeCell ref="C33:C37"/>
    <mergeCell ref="E33:E37"/>
    <mergeCell ref="G33:K33"/>
    <mergeCell ref="D33:D37"/>
    <mergeCell ref="G34:K34"/>
    <mergeCell ref="G35:K35"/>
    <mergeCell ref="G36:K36"/>
    <mergeCell ref="G37:K37"/>
    <mergeCell ref="L33:L37"/>
    <mergeCell ref="M33:M37"/>
    <mergeCell ref="N33:N37"/>
    <mergeCell ref="O33:O37"/>
    <mergeCell ref="B38:B42"/>
    <mergeCell ref="C38:C42"/>
    <mergeCell ref="E38:E42"/>
    <mergeCell ref="G38:K38"/>
    <mergeCell ref="D38:D42"/>
    <mergeCell ref="O28:O32"/>
    <mergeCell ref="N28:N32"/>
    <mergeCell ref="M28:M32"/>
    <mergeCell ref="L28:L32"/>
    <mergeCell ref="B23:B27"/>
    <mergeCell ref="C23:C27"/>
    <mergeCell ref="E23:E27"/>
    <mergeCell ref="G23:K23"/>
    <mergeCell ref="D23:D27"/>
    <mergeCell ref="G24:K24"/>
    <mergeCell ref="G25:K25"/>
    <mergeCell ref="G26:K26"/>
    <mergeCell ref="G27:K27"/>
    <mergeCell ref="L23:L27"/>
    <mergeCell ref="M23:M27"/>
    <mergeCell ref="N23:N27"/>
    <mergeCell ref="O23:O27"/>
    <mergeCell ref="B28:B32"/>
    <mergeCell ref="C28:C32"/>
    <mergeCell ref="E28:E32"/>
    <mergeCell ref="G28:K28"/>
    <mergeCell ref="D28:D32"/>
    <mergeCell ref="G29:K29"/>
    <mergeCell ref="G30:K30"/>
    <mergeCell ref="B18:B22"/>
    <mergeCell ref="C18:C22"/>
    <mergeCell ref="E18:E22"/>
    <mergeCell ref="G18:K18"/>
    <mergeCell ref="B13:B17"/>
    <mergeCell ref="C13:C17"/>
    <mergeCell ref="E13:E17"/>
    <mergeCell ref="G13:K13"/>
    <mergeCell ref="D13:D17"/>
    <mergeCell ref="G14:K14"/>
    <mergeCell ref="G15:K15"/>
    <mergeCell ref="G16:K16"/>
    <mergeCell ref="B1:F1"/>
    <mergeCell ref="G1:J1"/>
    <mergeCell ref="L1:O1"/>
    <mergeCell ref="L2:O2"/>
    <mergeCell ref="G2:J2"/>
    <mergeCell ref="M3:M4"/>
    <mergeCell ref="G8:H9"/>
    <mergeCell ref="I8:J9"/>
    <mergeCell ref="B2:F2"/>
    <mergeCell ref="L13:L17"/>
    <mergeCell ref="M13:M17"/>
    <mergeCell ref="N13:N17"/>
    <mergeCell ref="O13:O17"/>
    <mergeCell ref="O18:O22"/>
    <mergeCell ref="N18:N22"/>
    <mergeCell ref="M18:M22"/>
    <mergeCell ref="L18:L22"/>
    <mergeCell ref="D18:D22"/>
    <mergeCell ref="G19:K19"/>
    <mergeCell ref="G20:K20"/>
    <mergeCell ref="G21:K21"/>
    <mergeCell ref="G22:K22"/>
    <mergeCell ref="G17:K17"/>
  </mergeCells>
  <conditionalFormatting sqref="E13:E47">
    <cfRule type="containsText" dxfId="28" priority="68" operator="containsText" text="Day after christmas">
      <formula>NOT(ISERROR(SEARCH("Day after christmas",E13)))</formula>
    </cfRule>
    <cfRule type="containsText" dxfId="27" priority="69" operator="containsText" text="Christmas day">
      <formula>NOT(ISERROR(SEARCH("Christmas day",E13)))</formula>
    </cfRule>
    <cfRule type="containsText" dxfId="26" priority="70" operator="containsText" text="Thanksgiving">
      <formula>NOT(ISERROR(SEARCH("Thanksgiving",E13)))</formula>
    </cfRule>
    <cfRule type="containsText" dxfId="25" priority="71" operator="containsText" text="New Year's Day">
      <formula>NOT(ISERROR(SEARCH("New Year's Day",E13)))</formula>
    </cfRule>
    <cfRule type="containsText" dxfId="24" priority="72" operator="containsText" text="next day of new day">
      <formula>NOT(ISERROR(SEARCH("next day of new day",E13)))</formula>
    </cfRule>
    <cfRule type="containsText" dxfId="23" priority="73" operator="containsText" text="Heritage day">
      <formula>NOT(ISERROR(SEARCH("Heritage day",E13)))</formula>
    </cfRule>
    <cfRule type="containsText" dxfId="22" priority="74" operator="containsText" text="On good friday">
      <formula>NOT(ISERROR(SEARCH("On good friday",E13)))</formula>
    </cfRule>
    <cfRule type="containsText" dxfId="21" priority="75" operator="containsText" text="Patriot's Day">
      <formula>NOT(ISERROR(SEARCH("Patriot's Day",E13)))</formula>
    </cfRule>
    <cfRule type="containsText" dxfId="20" priority="76" operator="containsText" text="National Holiday of Quebec">
      <formula>NOT(ISERROR(SEARCH("National Holiday of Quebec",E13)))</formula>
    </cfRule>
    <cfRule type="containsText" dxfId="19" priority="77" operator="containsText" text="Canada Day">
      <formula>NOT(ISERROR(SEARCH("Canada Day",E13)))</formula>
    </cfRule>
    <cfRule type="containsText" dxfId="18" priority="78" operator="containsText" text="Natal Day">
      <formula>NOT(ISERROR(SEARCH("Natal Day",E13)))</formula>
    </cfRule>
    <cfRule type="containsText" dxfId="17" priority="79" operator="containsText" text="Labor day">
      <formula>NOT(ISERROR(SEARCH("Labor day",E13)))</formula>
    </cfRule>
  </conditionalFormatting>
  <conditionalFormatting sqref="E49">
    <cfRule type="containsText" dxfId="16" priority="81" operator="containsText" text="Day after thanksgiving">
      <formula>NOT(ISERROR(SEARCH("Day after thanksgiving",E49)))</formula>
    </cfRule>
    <cfRule type="containsText" dxfId="15" priority="82" operator="containsText" text="Thanksgiving">
      <formula>NOT(ISERROR(SEARCH("Thanksgiving",E49)))</formula>
    </cfRule>
    <cfRule type="containsText" dxfId="14" priority="83" operator="containsText" text="Labor day">
      <formula>NOT(ISERROR(SEARCH("Labor day",E49)))</formula>
    </cfRule>
    <cfRule type="containsText" dxfId="13" priority="84" operator="containsText" text="Independence day">
      <formula>NOT(ISERROR(SEARCH("Independence day",E49)))</formula>
    </cfRule>
    <cfRule type="containsText" dxfId="12" priority="85" operator="containsText" text="On Good friday">
      <formula>NOT(ISERROR(SEARCH("On Good friday",E49)))</formula>
    </cfRule>
    <cfRule type="containsText" dxfId="11" priority="86" operator="containsText" text="Next day of new day">
      <formula>NOT(ISERROR(SEARCH("Next day of new day",E49)))</formula>
    </cfRule>
    <cfRule type="containsText" dxfId="10" priority="87" operator="containsText" text="New Year's day">
      <formula>NOT(ISERROR(SEARCH("New Year's day",E49)))</formula>
    </cfRule>
    <cfRule type="containsText" dxfId="9" priority="88" operator="containsText" text="Christmas Day">
      <formula>NOT(ISERROR(SEARCH("Christmas Day",E49)))</formula>
    </cfRule>
    <cfRule type="containsText" dxfId="8" priority="89" operator="containsText" text="Day After Christmas">
      <formula>NOT(ISERROR(SEARCH("Day After Christmas",E49)))</formula>
    </cfRule>
  </conditionalFormatting>
  <conditionalFormatting sqref="F17">
    <cfRule type="cellIs" dxfId="7" priority="80" operator="notEqual">
      <formula>SUM($L$13:$N$17)</formula>
    </cfRule>
  </conditionalFormatting>
  <conditionalFormatting sqref="F22">
    <cfRule type="cellIs" dxfId="6" priority="7" operator="notEqual">
      <formula>SUM($L$18:$N$22)</formula>
    </cfRule>
  </conditionalFormatting>
  <conditionalFormatting sqref="F27">
    <cfRule type="cellIs" dxfId="5" priority="6" operator="notEqual">
      <formula>SUM($L$23:$N$27)</formula>
    </cfRule>
  </conditionalFormatting>
  <conditionalFormatting sqref="F32">
    <cfRule type="cellIs" dxfId="4" priority="5" operator="notEqual">
      <formula>SUM($L$28:$N$32)</formula>
    </cfRule>
  </conditionalFormatting>
  <conditionalFormatting sqref="F37">
    <cfRule type="cellIs" dxfId="3" priority="4" operator="notEqual">
      <formula>SUM($L$33:$N$37)</formula>
    </cfRule>
  </conditionalFormatting>
  <conditionalFormatting sqref="F42">
    <cfRule type="cellIs" dxfId="2" priority="3" operator="notEqual">
      <formula>SUM($L$38:$N$42)</formula>
    </cfRule>
  </conditionalFormatting>
  <conditionalFormatting sqref="F47">
    <cfRule type="cellIs" dxfId="1" priority="2" operator="notEqual">
      <formula>SUM($L$43:$N$47)</formula>
    </cfRule>
  </conditionalFormatting>
  <conditionalFormatting sqref="H48">
    <cfRule type="beginsWith" dxfId="0" priority="1" operator="beginsWith" text="Utiliser">
      <formula>LEFT(H48,LEN("Utiliser"))="Utiliser"</formula>
    </cfRule>
  </conditionalFormatting>
  <pageMargins left="0.70866141732283472" right="0.70866141732283472" top="0.74803149606299213" bottom="0.74803149606299213" header="0.31496062992125984" footer="0.31496062992125984"/>
  <pageSetup scale="5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34B8BDA-988A-4DE6-839F-F3490E29191D}">
          <x14:formula1>
            <xm:f>Period!$I$18:$I$22</xm:f>
          </x14:formula1>
          <xm:sqref>H48:I49</xm:sqref>
        </x14:dataValidation>
        <x14:dataValidation type="list" allowBlank="1" showInputMessage="1" showErrorMessage="1" xr:uid="{54965CCE-88F7-4B42-BD2A-0390BEF55EA4}">
          <x14:formula1>
            <xm:f>Period!$I$2:$I$14</xm:f>
          </x14:formula1>
          <xm:sqref>G17:K17 G42:K42 G37:K37 G32:K32 G27:K27</xm:sqref>
        </x14:dataValidation>
        <x14:dataValidation type="list" allowBlank="1" showInputMessage="1" showErrorMessage="1" xr:uid="{73117C25-B3CA-467E-9F1B-61F470BFD88E}">
          <x14:formula1>
            <xm:f>Period!$I$2:$I$10</xm:f>
          </x14:formula1>
          <xm:sqref>G22:K22 G47:K47</xm:sqref>
        </x14:dataValidation>
        <x14:dataValidation type="list" allowBlank="1" showInputMessage="1" showErrorMessage="1" xr:uid="{33AD4A80-2FBE-4048-A459-530CA0E82D1B}">
          <x14:formula1>
            <xm:f>Period!$Y$4:$Y$37</xm:f>
          </x14:formula1>
          <xm:sqref>I10:J11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Period</vt:lpstr>
      <vt:lpstr>EXP Can - Usa Credit card</vt:lpstr>
      <vt:lpstr>Expenses BC</vt:lpstr>
      <vt:lpstr>Dépenses P Ontario</vt:lpstr>
      <vt:lpstr>Expenses QC</vt:lpstr>
      <vt:lpstr>Expenses  NB NE TN</vt:lpstr>
      <vt:lpstr>Meal</vt:lpstr>
      <vt:lpstr>Time Sheet-Adm</vt:lpstr>
      <vt:lpstr>'Dépenses P Ontario'!Zone_d_impression</vt:lpstr>
      <vt:lpstr>'EXP Can - Usa Credit card'!Zone_d_impression</vt:lpstr>
      <vt:lpstr>'Expenses  NB NE TN'!Zone_d_impression</vt:lpstr>
      <vt:lpstr>'Expenses BC'!Zone_d_impression</vt:lpstr>
      <vt:lpstr>'Expenses QC'!Zone_d_impression</vt:lpstr>
      <vt:lpstr>Meal!Zone_d_impression</vt:lpstr>
      <vt:lpstr>Period!Zone_d_impression</vt:lpstr>
      <vt:lpstr>'Time Sheet-Adm'!Zone_d_impression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Genevieve Marois</cp:lastModifiedBy>
  <cp:lastPrinted>2024-10-29T12:31:36Z</cp:lastPrinted>
  <dcterms:created xsi:type="dcterms:W3CDTF">2019-09-19T19:23:40Z</dcterms:created>
  <dcterms:modified xsi:type="dcterms:W3CDTF">2024-12-18T14:15:57Z</dcterms:modified>
</cp:coreProperties>
</file>